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gino\Desktop\Doc simbia valutaazioni\"/>
    </mc:Choice>
  </mc:AlternateContent>
  <xr:revisionPtr revIDLastSave="0" documentId="13_ncr:1_{CA1AA8D3-A4A4-4E4B-A2F0-534328911EEA}" xr6:coauthVersionLast="47" xr6:coauthVersionMax="47" xr10:uidLastSave="{00000000-0000-0000-0000-000000000000}"/>
  <bookViews>
    <workbookView xWindow="-120" yWindow="-120" windowWidth="29040" windowHeight="15840" tabRatio="597" activeTab="1" xr2:uid="{00000000-000D-0000-FFFF-FFFF00000000}"/>
  </bookViews>
  <sheets>
    <sheet name="INSERIMENTO DATI" sheetId="5" r:id="rId1"/>
    <sheet name="VALUAZIONE DEI RISCHI" sheetId="1" r:id="rId2"/>
    <sheet name="Dati per grafico" sheetId="3" state="hidden" r:id="rId3"/>
    <sheet name="NUOVO GRAFICO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5" l="1"/>
  <c r="E25" i="5"/>
  <c r="E20" i="5"/>
  <c r="E29" i="5"/>
  <c r="D5" i="1" l="1"/>
  <c r="M4" i="5"/>
  <c r="D2" i="1" s="1"/>
  <c r="M5" i="5"/>
  <c r="D3" i="1" s="1"/>
  <c r="M6" i="5"/>
  <c r="D4" i="1" s="1"/>
  <c r="M7" i="5"/>
  <c r="M8" i="5"/>
  <c r="M9" i="5"/>
  <c r="M10" i="5"/>
  <c r="M3" i="5"/>
  <c r="D1" i="1" s="1"/>
  <c r="E26" i="5"/>
  <c r="H26" i="5" s="1"/>
  <c r="F18" i="1" s="1"/>
  <c r="E24" i="5"/>
  <c r="H24" i="5" s="1"/>
  <c r="F16" i="1" s="1"/>
  <c r="E22" i="5"/>
  <c r="H22" i="5" s="1"/>
  <c r="F14" i="1" s="1"/>
  <c r="H20" i="5"/>
  <c r="F12" i="1" s="1"/>
  <c r="E19" i="5"/>
  <c r="H19" i="5" s="1"/>
  <c r="D7" i="3" s="1"/>
  <c r="D44" i="3" s="1"/>
  <c r="P44" i="3" s="1"/>
  <c r="E18" i="5"/>
  <c r="H18" i="5" s="1"/>
  <c r="F10" i="1" s="1"/>
  <c r="G4" i="3"/>
  <c r="G47" i="3" s="1"/>
  <c r="G16" i="3"/>
  <c r="G17" i="3"/>
  <c r="G34" i="3" s="1"/>
  <c r="G18" i="3"/>
  <c r="G33" i="3" s="1"/>
  <c r="G19" i="3"/>
  <c r="G22" i="3"/>
  <c r="G23" i="3"/>
  <c r="G3" i="3"/>
  <c r="B5" i="3"/>
  <c r="B6" i="3"/>
  <c r="B7" i="3"/>
  <c r="B8" i="3"/>
  <c r="B43" i="3" s="1"/>
  <c r="J43" i="3" s="1"/>
  <c r="O43" i="3" s="1"/>
  <c r="B9" i="3"/>
  <c r="B42" i="3" s="1"/>
  <c r="J42" i="3" s="1"/>
  <c r="O42" i="3" s="1"/>
  <c r="B10" i="3"/>
  <c r="B41" i="3" s="1"/>
  <c r="J41" i="3" s="1"/>
  <c r="O41" i="3" s="1"/>
  <c r="B11" i="3"/>
  <c r="B40" i="3" s="1"/>
  <c r="J40" i="3" s="1"/>
  <c r="O40" i="3" s="1"/>
  <c r="B12" i="3"/>
  <c r="B13" i="3"/>
  <c r="B14" i="3"/>
  <c r="B15" i="3"/>
  <c r="B36" i="3" s="1"/>
  <c r="J36" i="3" s="1"/>
  <c r="O36" i="3" s="1"/>
  <c r="B16" i="3"/>
  <c r="B17" i="3"/>
  <c r="B34" i="3" s="1"/>
  <c r="J34" i="3" s="1"/>
  <c r="O34" i="3" s="1"/>
  <c r="B18" i="3"/>
  <c r="B19" i="3"/>
  <c r="B20" i="3"/>
  <c r="B21" i="3"/>
  <c r="B30" i="3" s="1"/>
  <c r="J30" i="3" s="1"/>
  <c r="O30" i="3" s="1"/>
  <c r="B22" i="3"/>
  <c r="B23" i="3"/>
  <c r="B4" i="3"/>
  <c r="H27" i="1"/>
  <c r="G27" i="1"/>
  <c r="G17" i="1"/>
  <c r="H17" i="1"/>
  <c r="G18" i="1"/>
  <c r="H18" i="1"/>
  <c r="G19" i="1"/>
  <c r="H19" i="1"/>
  <c r="G20" i="1"/>
  <c r="H20" i="1"/>
  <c r="G21" i="1"/>
  <c r="H21" i="1"/>
  <c r="G22" i="1"/>
  <c r="H22" i="1"/>
  <c r="H16" i="1"/>
  <c r="G16" i="1"/>
  <c r="H23" i="1"/>
  <c r="G23" i="1"/>
  <c r="H8" i="1"/>
  <c r="H12" i="1"/>
  <c r="G12" i="1"/>
  <c r="G8" i="1"/>
  <c r="E26" i="1"/>
  <c r="C20" i="1"/>
  <c r="C21" i="1"/>
  <c r="C22" i="1"/>
  <c r="C23" i="1"/>
  <c r="C26" i="1"/>
  <c r="C27" i="1"/>
  <c r="C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8" i="1"/>
  <c r="D23" i="1"/>
  <c r="D24" i="1"/>
  <c r="D25" i="1"/>
  <c r="D26" i="1"/>
  <c r="D27" i="1"/>
  <c r="D22" i="1"/>
  <c r="D8" i="1"/>
  <c r="A19" i="1"/>
  <c r="A15" i="3" s="1"/>
  <c r="A28" i="3" s="1"/>
  <c r="I28" i="3" s="1"/>
  <c r="N28" i="3" s="1"/>
  <c r="A18" i="1"/>
  <c r="A14" i="3" s="1"/>
  <c r="A37" i="3" s="1"/>
  <c r="I37" i="3" s="1"/>
  <c r="N37" i="3" s="1"/>
  <c r="A10" i="1"/>
  <c r="A8" i="1"/>
  <c r="A4" i="3" s="1"/>
  <c r="A46" i="3" s="1"/>
  <c r="I46" i="3" s="1"/>
  <c r="N46" i="3" s="1"/>
  <c r="H28" i="5"/>
  <c r="F20" i="1" s="1"/>
  <c r="H29" i="5"/>
  <c r="D17" i="3" s="1"/>
  <c r="D34" i="3" s="1"/>
  <c r="P34" i="3" s="1"/>
  <c r="H30" i="5"/>
  <c r="F22" i="1" s="1"/>
  <c r="H31" i="5"/>
  <c r="D19" i="3" s="1"/>
  <c r="D32" i="3" s="1"/>
  <c r="P32" i="3" s="1"/>
  <c r="H34" i="5"/>
  <c r="F26" i="1" s="1"/>
  <c r="H35" i="5"/>
  <c r="D23" i="3" s="1"/>
  <c r="D28" i="3" s="1"/>
  <c r="P28" i="3" s="1"/>
  <c r="H16" i="5"/>
  <c r="D4" i="3" s="1"/>
  <c r="G28" i="5"/>
  <c r="C16" i="3" s="1"/>
  <c r="C35" i="3" s="1"/>
  <c r="K35" i="3" s="1"/>
  <c r="G29" i="5"/>
  <c r="C17" i="3" s="1"/>
  <c r="C34" i="3" s="1"/>
  <c r="K34" i="3" s="1"/>
  <c r="G30" i="5"/>
  <c r="C18" i="3" s="1"/>
  <c r="C33" i="3" s="1"/>
  <c r="K33" i="3" s="1"/>
  <c r="G31" i="5"/>
  <c r="E23" i="1" s="1"/>
  <c r="G32" i="5"/>
  <c r="C20" i="3" s="1"/>
  <c r="C31" i="3" s="1"/>
  <c r="K31" i="3" s="1"/>
  <c r="G34" i="5"/>
  <c r="C22" i="3" s="1"/>
  <c r="C29" i="3" s="1"/>
  <c r="K29" i="3" s="1"/>
  <c r="G35" i="5"/>
  <c r="E27" i="1" s="1"/>
  <c r="G16" i="5"/>
  <c r="C4" i="3" s="1"/>
  <c r="J36" i="5"/>
  <c r="H28" i="1" s="1"/>
  <c r="I36" i="5"/>
  <c r="G28" i="1" s="1"/>
  <c r="H32" i="5"/>
  <c r="F24" i="1" s="1"/>
  <c r="E21" i="5"/>
  <c r="H23" i="5" s="1"/>
  <c r="D11" i="3" s="1"/>
  <c r="D40" i="3" s="1"/>
  <c r="P40" i="3" s="1"/>
  <c r="E17" i="5"/>
  <c r="H17" i="5" s="1"/>
  <c r="D5" i="3" s="1"/>
  <c r="D46" i="3" s="1"/>
  <c r="P46" i="3" s="1"/>
  <c r="A6" i="3"/>
  <c r="A38" i="3" s="1"/>
  <c r="I38" i="3" s="1"/>
  <c r="N38" i="3" s="1"/>
  <c r="B46" i="3"/>
  <c r="J46" i="3" s="1"/>
  <c r="O46" i="3" s="1"/>
  <c r="B45" i="3"/>
  <c r="J45" i="3" s="1"/>
  <c r="O45" i="3" s="1"/>
  <c r="B37" i="3"/>
  <c r="J37" i="3" s="1"/>
  <c r="O37" i="3" s="1"/>
  <c r="B47" i="3"/>
  <c r="J47" i="3" s="1"/>
  <c r="O47" i="3" s="1"/>
  <c r="C3" i="3"/>
  <c r="D3" i="3"/>
  <c r="D27" i="3" s="1"/>
  <c r="G27" i="3"/>
  <c r="B38" i="3"/>
  <c r="J38" i="3" s="1"/>
  <c r="O38" i="3" s="1"/>
  <c r="B33" i="3"/>
  <c r="J33" i="3" s="1"/>
  <c r="O33" i="3" s="1"/>
  <c r="G32" i="3"/>
  <c r="B29" i="3"/>
  <c r="J29" i="3" s="1"/>
  <c r="O29" i="3" s="1"/>
  <c r="G29" i="3"/>
  <c r="A27" i="3"/>
  <c r="I27" i="3" s="1"/>
  <c r="N27" i="3" s="1"/>
  <c r="B27" i="3"/>
  <c r="C27" i="3"/>
  <c r="E27" i="3"/>
  <c r="J27" i="3"/>
  <c r="O27" i="3" s="1"/>
  <c r="B53" i="3"/>
  <c r="B55" i="3" s="1"/>
  <c r="B28" i="3" l="1"/>
  <c r="J28" i="3" s="1"/>
  <c r="O28" i="3" s="1"/>
  <c r="B32" i="3"/>
  <c r="J32" i="3" s="1"/>
  <c r="O32" i="3" s="1"/>
  <c r="B44" i="3"/>
  <c r="J44" i="3" s="1"/>
  <c r="O44" i="3" s="1"/>
  <c r="C23" i="3"/>
  <c r="C28" i="3" s="1"/>
  <c r="K28" i="3" s="1"/>
  <c r="C24" i="1"/>
  <c r="D22" i="3"/>
  <c r="D29" i="3" s="1"/>
  <c r="P29" i="3" s="1"/>
  <c r="G20" i="3"/>
  <c r="G31" i="3" s="1"/>
  <c r="C9" i="1"/>
  <c r="G5" i="3"/>
  <c r="E24" i="1"/>
  <c r="E22" i="1"/>
  <c r="E20" i="1"/>
  <c r="G10" i="3"/>
  <c r="G41" i="3" s="1"/>
  <c r="C14" i="1"/>
  <c r="D10" i="3"/>
  <c r="D41" i="3" s="1"/>
  <c r="P41" i="3" s="1"/>
  <c r="C15" i="1"/>
  <c r="C11" i="1"/>
  <c r="G11" i="3"/>
  <c r="G40" i="3" s="1"/>
  <c r="G7" i="3"/>
  <c r="G44" i="3" s="1"/>
  <c r="Q44" i="3" s="1"/>
  <c r="C18" i="1"/>
  <c r="C10" i="1"/>
  <c r="G14" i="3"/>
  <c r="G37" i="3" s="1"/>
  <c r="G6" i="3"/>
  <c r="G45" i="3" s="1"/>
  <c r="C13" i="1"/>
  <c r="D6" i="3"/>
  <c r="D45" i="3" s="1"/>
  <c r="P45" i="3" s="1"/>
  <c r="G9" i="3"/>
  <c r="G42" i="3" s="1"/>
  <c r="C16" i="1"/>
  <c r="C12" i="1"/>
  <c r="G12" i="3"/>
  <c r="G39" i="3" s="1"/>
  <c r="G8" i="3"/>
  <c r="G43" i="3" s="1"/>
  <c r="F8" i="1"/>
  <c r="C19" i="3"/>
  <c r="C32" i="3" s="1"/>
  <c r="K32" i="3" s="1"/>
  <c r="D18" i="3"/>
  <c r="D33" i="3" s="1"/>
  <c r="P33" i="3" s="1"/>
  <c r="Q33" i="3" s="1"/>
  <c r="F27" i="1"/>
  <c r="F23" i="1"/>
  <c r="F21" i="1"/>
  <c r="F15" i="1"/>
  <c r="F11" i="1"/>
  <c r="F9" i="1"/>
  <c r="D14" i="3"/>
  <c r="D37" i="3" s="1"/>
  <c r="P37" i="3" s="1"/>
  <c r="E8" i="1"/>
  <c r="E21" i="1"/>
  <c r="D20" i="3"/>
  <c r="D31" i="3" s="1"/>
  <c r="P31" i="3" s="1"/>
  <c r="D16" i="3"/>
  <c r="D35" i="3" s="1"/>
  <c r="P35" i="3" s="1"/>
  <c r="D12" i="3"/>
  <c r="D39" i="3" s="1"/>
  <c r="P39" i="3" s="1"/>
  <c r="D8" i="3"/>
  <c r="D43" i="3" s="1"/>
  <c r="P43" i="3" s="1"/>
  <c r="B31" i="3"/>
  <c r="J31" i="3" s="1"/>
  <c r="O31" i="3" s="1"/>
  <c r="B35" i="3"/>
  <c r="J35" i="3" s="1"/>
  <c r="O35" i="3" s="1"/>
  <c r="B39" i="3"/>
  <c r="J39" i="3" s="1"/>
  <c r="O39" i="3" s="1"/>
  <c r="G35" i="3"/>
  <c r="G24" i="5"/>
  <c r="G20" i="5"/>
  <c r="G23" i="5"/>
  <c r="G19" i="5"/>
  <c r="G26" i="5"/>
  <c r="G22" i="5"/>
  <c r="G18" i="5"/>
  <c r="G21" i="5"/>
  <c r="G17" i="5"/>
  <c r="H21" i="5"/>
  <c r="A14" i="5"/>
  <c r="E16" i="3"/>
  <c r="E35" i="3" s="1"/>
  <c r="L35" i="3" s="1"/>
  <c r="E4" i="3"/>
  <c r="E47" i="3" s="1"/>
  <c r="L47" i="3" s="1"/>
  <c r="Q40" i="3"/>
  <c r="E22" i="3"/>
  <c r="E29" i="3" s="1"/>
  <c r="L29" i="3" s="1"/>
  <c r="E18" i="3"/>
  <c r="E33" i="3" s="1"/>
  <c r="L33" i="3" s="1"/>
  <c r="E20" i="3"/>
  <c r="E31" i="3" s="1"/>
  <c r="L31" i="3" s="1"/>
  <c r="Q29" i="3"/>
  <c r="Q32" i="3"/>
  <c r="A6" i="1"/>
  <c r="Q34" i="3"/>
  <c r="G46" i="3"/>
  <c r="Q46" i="3" s="1"/>
  <c r="G28" i="3"/>
  <c r="Q28" i="3" s="1"/>
  <c r="E17" i="3"/>
  <c r="E34" i="3" s="1"/>
  <c r="L34" i="3" s="1"/>
  <c r="E19" i="3" l="1"/>
  <c r="E32" i="3" s="1"/>
  <c r="L32" i="3" s="1"/>
  <c r="E23" i="3"/>
  <c r="E28" i="3" s="1"/>
  <c r="L28" i="3" s="1"/>
  <c r="Q31" i="3"/>
  <c r="Q37" i="3"/>
  <c r="Q35" i="3"/>
  <c r="Q41" i="3"/>
  <c r="Q45" i="3"/>
  <c r="Q39" i="3"/>
  <c r="G13" i="3"/>
  <c r="G38" i="3" s="1"/>
  <c r="C17" i="1"/>
  <c r="E10" i="1"/>
  <c r="C6" i="3"/>
  <c r="E15" i="1"/>
  <c r="C11" i="3"/>
  <c r="D9" i="3"/>
  <c r="D42" i="3" s="1"/>
  <c r="P42" i="3" s="1"/>
  <c r="Q42" i="3" s="1"/>
  <c r="F13" i="1"/>
  <c r="E14" i="1"/>
  <c r="C10" i="3"/>
  <c r="C8" i="3"/>
  <c r="E12" i="1"/>
  <c r="Q43" i="3"/>
  <c r="C5" i="3"/>
  <c r="C46" i="3" s="1"/>
  <c r="K46" i="3" s="1"/>
  <c r="E9" i="1"/>
  <c r="E18" i="1"/>
  <c r="C14" i="3"/>
  <c r="C12" i="3"/>
  <c r="C39" i="3" s="1"/>
  <c r="K39" i="3" s="1"/>
  <c r="E16" i="1"/>
  <c r="C47" i="3"/>
  <c r="K47" i="3" s="1"/>
  <c r="C9" i="3"/>
  <c r="E13" i="1"/>
  <c r="E11" i="1"/>
  <c r="C7" i="3"/>
  <c r="H25" i="5"/>
  <c r="G25" i="5"/>
  <c r="D47" i="3"/>
  <c r="P47" i="3" s="1"/>
  <c r="Q47" i="3" s="1"/>
  <c r="G29" i="1"/>
  <c r="E5" i="3" l="1"/>
  <c r="E46" i="3" s="1"/>
  <c r="L46" i="3" s="1"/>
  <c r="E12" i="3"/>
  <c r="E39" i="3" s="1"/>
  <c r="L39" i="3" s="1"/>
  <c r="G15" i="3"/>
  <c r="G36" i="3" s="1"/>
  <c r="C19" i="1"/>
  <c r="C44" i="3"/>
  <c r="K44" i="3" s="1"/>
  <c r="E7" i="3"/>
  <c r="E44" i="3" s="1"/>
  <c r="L44" i="3" s="1"/>
  <c r="C37" i="3"/>
  <c r="K37" i="3" s="1"/>
  <c r="E14" i="3"/>
  <c r="E37" i="3" s="1"/>
  <c r="L37" i="3" s="1"/>
  <c r="C43" i="3"/>
  <c r="K43" i="3" s="1"/>
  <c r="E8" i="3"/>
  <c r="E43" i="3" s="1"/>
  <c r="L43" i="3" s="1"/>
  <c r="C13" i="3"/>
  <c r="E17" i="1"/>
  <c r="C41" i="3"/>
  <c r="K41" i="3" s="1"/>
  <c r="E10" i="3"/>
  <c r="E41" i="3" s="1"/>
  <c r="L41" i="3" s="1"/>
  <c r="C40" i="3"/>
  <c r="K40" i="3" s="1"/>
  <c r="E11" i="3"/>
  <c r="E40" i="3" s="1"/>
  <c r="L40" i="3" s="1"/>
  <c r="D13" i="3"/>
  <c r="D38" i="3" s="1"/>
  <c r="P38" i="3" s="1"/>
  <c r="Q38" i="3" s="1"/>
  <c r="F17" i="1"/>
  <c r="C42" i="3"/>
  <c r="K42" i="3" s="1"/>
  <c r="E9" i="3"/>
  <c r="E42" i="3" s="1"/>
  <c r="L42" i="3" s="1"/>
  <c r="C45" i="3"/>
  <c r="K45" i="3" s="1"/>
  <c r="E6" i="3"/>
  <c r="E45" i="3" s="1"/>
  <c r="L45" i="3" s="1"/>
  <c r="H27" i="5"/>
  <c r="G27" i="5"/>
  <c r="G21" i="3" l="1"/>
  <c r="G30" i="3" s="1"/>
  <c r="C25" i="1"/>
  <c r="C28" i="1" s="1"/>
  <c r="E19" i="1"/>
  <c r="C15" i="3"/>
  <c r="D15" i="3"/>
  <c r="D36" i="3" s="1"/>
  <c r="P36" i="3" s="1"/>
  <c r="Q36" i="3" s="1"/>
  <c r="F19" i="1"/>
  <c r="C38" i="3"/>
  <c r="K38" i="3" s="1"/>
  <c r="E13" i="3"/>
  <c r="E38" i="3" s="1"/>
  <c r="L38" i="3" s="1"/>
  <c r="H33" i="5"/>
  <c r="G33" i="5"/>
  <c r="C36" i="3" l="1"/>
  <c r="K36" i="3" s="1"/>
  <c r="E15" i="3"/>
  <c r="E36" i="3" s="1"/>
  <c r="L36" i="3" s="1"/>
  <c r="C21" i="3"/>
  <c r="E25" i="1"/>
  <c r="E28" i="1" s="1"/>
  <c r="D21" i="3"/>
  <c r="D30" i="3" s="1"/>
  <c r="P30" i="3" s="1"/>
  <c r="Q30" i="3" s="1"/>
  <c r="F25" i="1"/>
  <c r="F28" i="1" s="1"/>
  <c r="E29" i="1" l="1"/>
  <c r="C30" i="3"/>
  <c r="K30" i="3" s="1"/>
  <c r="E21" i="3"/>
  <c r="E30" i="3" s="1"/>
  <c r="L30" i="3" s="1"/>
</calcChain>
</file>

<file path=xl/sharedStrings.xml><?xml version="1.0" encoding="utf-8"?>
<sst xmlns="http://schemas.openxmlformats.org/spreadsheetml/2006/main" count="80" uniqueCount="64">
  <si>
    <t>Cliente:</t>
  </si>
  <si>
    <t>Valutazione effettuata da:</t>
  </si>
  <si>
    <t>mysbc.ch SA</t>
  </si>
  <si>
    <t>Risk Management</t>
  </si>
  <si>
    <t>Calcolo del:</t>
  </si>
  <si>
    <t>Tipologia di rischio</t>
  </si>
  <si>
    <t>Copertura assicurata</t>
  </si>
  <si>
    <t>Rischio Max.</t>
  </si>
  <si>
    <t>Compagnia ATTUALE</t>
  </si>
  <si>
    <t>Somma ass. ATTUALE</t>
  </si>
  <si>
    <t>Somma ass. PROPOSTA</t>
  </si>
  <si>
    <t>Premio annuo ATTUALE</t>
  </si>
  <si>
    <t>Premio annuo PROPOSTO</t>
  </si>
  <si>
    <t>RC</t>
  </si>
  <si>
    <t>ZURIGO</t>
  </si>
  <si>
    <t>Collisione</t>
  </si>
  <si>
    <t>DATI DA SCHEMA</t>
  </si>
  <si>
    <t>RISCHIO FINANZ. ATTUALE:</t>
  </si>
  <si>
    <t xml:space="preserve"> DATI INVERTITI PER GRAFICO</t>
  </si>
  <si>
    <t>SITUAZIONE ATTUALE, DATI PER GRAFICO</t>
  </si>
  <si>
    <t>SITUAZIONE PROPOSTA DATI PER GRAFICO</t>
  </si>
  <si>
    <t>Scadenza:</t>
  </si>
  <si>
    <t xml:space="preserve">oggi: </t>
  </si>
  <si>
    <t>Nota</t>
  </si>
  <si>
    <t>L'utilizzo di Questo foglio di lavoro non è autorizzato da mysbc</t>
  </si>
  <si>
    <t>controllo</t>
  </si>
  <si>
    <t>Colpa grave</t>
  </si>
  <si>
    <t>Casco parziale</t>
  </si>
  <si>
    <t>Furto</t>
  </si>
  <si>
    <t>Vetri</t>
  </si>
  <si>
    <t>Acqua</t>
  </si>
  <si>
    <t>Beni trasportati</t>
  </si>
  <si>
    <t>Vandalismo</t>
  </si>
  <si>
    <t>Danni di parcheggio</t>
  </si>
  <si>
    <t>Auto di cortesia</t>
  </si>
  <si>
    <t>Protezione giuridica</t>
  </si>
  <si>
    <t>Soccorso stradale</t>
  </si>
  <si>
    <t>Rimpatrio dall'estero</t>
  </si>
  <si>
    <t>Assistenza tecnica/perizia</t>
  </si>
  <si>
    <t>Gestione sinistro</t>
  </si>
  <si>
    <t>Coperture accessorie</t>
  </si>
  <si>
    <t>TOTALE COPERTURE</t>
  </si>
  <si>
    <t>SOMMA ASSICURATA ATTUALE</t>
  </si>
  <si>
    <t>SOMMA ASSICURATTA PROPOSTA</t>
  </si>
  <si>
    <t>RISCHIO FINANZIARIO NELLA SOLUZIONE PROPOSTA</t>
  </si>
  <si>
    <t>RISCHIO FINANZIARIO NELLA SITUAZIONE ATTUALE</t>
  </si>
  <si>
    <t>C.T.</t>
  </si>
  <si>
    <t>Valore del veicolo</t>
  </si>
  <si>
    <t>Esistente?      (1=si, 0=no)</t>
  </si>
  <si>
    <t>Proporre?      (1=si, 0=no)</t>
  </si>
  <si>
    <t>Compagnia attuale</t>
  </si>
  <si>
    <t>Compagnia proposta</t>
  </si>
  <si>
    <t>Inserisci nelle colonne in gallo se la copertura è esistente e se la si vuole proporre.</t>
  </si>
  <si>
    <t>Controllare i valori porposti in automatico e correggere eventuali dati divergenti.</t>
  </si>
  <si>
    <t>DIFFERENZA</t>
  </si>
  <si>
    <t>Risk managementi per veicoli: inserisci i dati nei campi in giallo della tabella sottostante.</t>
  </si>
  <si>
    <r>
      <t xml:space="preserve">Premio della compagnia proposta </t>
    </r>
    <r>
      <rPr>
        <sz val="14"/>
        <color rgb="FFFF0000"/>
        <rFont val="Calibri"/>
        <family val="2"/>
      </rPr>
      <t xml:space="preserve"> (inserire solo se tutto presso la stessa compagnia, altrimenti inserire i dettagli nella tabella sotto alla colonna "premio annuo PROPOSTO")</t>
    </r>
  </si>
  <si>
    <r>
      <t>Premio attuale</t>
    </r>
    <r>
      <rPr>
        <sz val="14"/>
        <color rgb="FFFF0000"/>
        <rFont val="Calibri"/>
        <family val="2"/>
      </rPr>
      <t xml:space="preserve"> (inserire solo se tutto presso la stessa compagnia, altrimenti inserire i dettagli nella tabella sotto alla colonna "Premio annuo PROPOSTO")</t>
    </r>
  </si>
  <si>
    <t>Valutazione rischi/premi Veicolo a motore</t>
  </si>
  <si>
    <t>Incendio/Danni natura</t>
  </si>
  <si>
    <t>Infortunio/Decesso</t>
  </si>
  <si>
    <t>Franchigie</t>
  </si>
  <si>
    <t>Grandine</t>
  </si>
  <si>
    <t>Animali / martore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</si>
</sst>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"/>
    <numFmt numFmtId="165" formatCode="&quot;CHF&quot;\ #,##0"/>
  </numFmts>
  <fonts count="21" x14ac:knownFonts="1">
    <font>
      <sz val="10"/>
      <name val="Arial"/>
      <family val="2"/>
    </font>
    <font>
      <sz val="12"/>
      <color indexed="8"/>
      <name val="Calibri"/>
      <family val="2"/>
      <charset val="1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color indexed="9"/>
      <name val="Arial"/>
      <family val="2"/>
    </font>
    <font>
      <sz val="10"/>
      <color indexed="48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i/>
      <sz val="9"/>
      <name val="Arial"/>
      <family val="2"/>
    </font>
    <font>
      <sz val="16"/>
      <name val="Arial"/>
      <family val="2"/>
    </font>
    <font>
      <b/>
      <sz val="10"/>
      <color theme="4" tint="-0.249977111117893"/>
      <name val="Arial"/>
      <family val="2"/>
    </font>
    <font>
      <i/>
      <sz val="12"/>
      <name val="Arial"/>
      <family val="2"/>
    </font>
    <font>
      <b/>
      <i/>
      <sz val="12"/>
      <color theme="4" tint="-0.249977111117893"/>
      <name val="Arial"/>
      <family val="2"/>
    </font>
    <font>
      <b/>
      <sz val="16"/>
      <color indexed="8"/>
      <name val="Arial"/>
      <family val="2"/>
    </font>
    <font>
      <sz val="14"/>
      <color indexed="8"/>
      <name val="Calibri"/>
      <family val="2"/>
    </font>
    <font>
      <sz val="14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9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 applyFont="1" applyBorder="1" applyAlignment="1">
      <alignment horizontal="center"/>
    </xf>
    <xf numFmtId="14" fontId="1" fillId="0" borderId="0" xfId="1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wrapText="1"/>
    </xf>
    <xf numFmtId="0" fontId="3" fillId="0" borderId="0" xfId="0" applyFont="1"/>
    <xf numFmtId="0" fontId="0" fillId="0" borderId="4" xfId="0" applyFont="1" applyBorder="1"/>
    <xf numFmtId="0" fontId="7" fillId="0" borderId="0" xfId="0" applyFont="1"/>
    <xf numFmtId="0" fontId="0" fillId="0" borderId="0" xfId="0" applyNumberFormat="1"/>
    <xf numFmtId="0" fontId="0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3" fontId="0" fillId="0" borderId="0" xfId="0" applyNumberFormat="1"/>
    <xf numFmtId="0" fontId="11" fillId="0" borderId="0" xfId="0" applyFont="1"/>
    <xf numFmtId="0" fontId="12" fillId="0" borderId="0" xfId="0" applyFont="1"/>
    <xf numFmtId="164" fontId="12" fillId="0" borderId="0" xfId="0" applyNumberFormat="1" applyFont="1"/>
    <xf numFmtId="0" fontId="1" fillId="0" borderId="0" xfId="1" applyFont="1" applyFill="1" applyBorder="1" applyAlignment="1">
      <alignment wrapText="1"/>
    </xf>
    <xf numFmtId="14" fontId="1" fillId="0" borderId="0" xfId="1" applyNumberFormat="1" applyFont="1" applyFill="1" applyBorder="1" applyAlignment="1" applyProtection="1">
      <alignment horizontal="center"/>
      <protection locked="0"/>
    </xf>
    <xf numFmtId="3" fontId="0" fillId="2" borderId="10" xfId="0" applyNumberFormat="1" applyFont="1" applyFill="1" applyBorder="1" applyProtection="1">
      <protection locked="0"/>
    </xf>
    <xf numFmtId="3" fontId="0" fillId="2" borderId="10" xfId="0" applyNumberFormat="1" applyFill="1" applyBorder="1" applyProtection="1">
      <protection locked="0"/>
    </xf>
    <xf numFmtId="0" fontId="0" fillId="2" borderId="10" xfId="0" applyFont="1" applyFill="1" applyBorder="1" applyAlignment="1" applyProtection="1">
      <alignment vertical="center" wrapText="1"/>
      <protection locked="0"/>
    </xf>
    <xf numFmtId="3" fontId="6" fillId="2" borderId="10" xfId="0" applyNumberFormat="1" applyFont="1" applyFill="1" applyBorder="1" applyAlignment="1" applyProtection="1">
      <alignment horizontal="center"/>
      <protection locked="0"/>
    </xf>
    <xf numFmtId="3" fontId="0" fillId="2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15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wrapText="1"/>
    </xf>
    <xf numFmtId="0" fontId="16" fillId="3" borderId="10" xfId="0" applyFont="1" applyFill="1" applyBorder="1" applyAlignment="1" applyProtection="1">
      <alignment horizontal="center" wrapText="1"/>
    </xf>
    <xf numFmtId="0" fontId="17" fillId="3" borderId="10" xfId="0" applyFont="1" applyFill="1" applyBorder="1" applyAlignment="1" applyProtection="1">
      <alignment horizontal="center" wrapText="1"/>
    </xf>
    <xf numFmtId="0" fontId="3" fillId="0" borderId="10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 wrapText="1"/>
    </xf>
    <xf numFmtId="0" fontId="4" fillId="0" borderId="10" xfId="0" applyFont="1" applyBorder="1" applyAlignment="1" applyProtection="1">
      <alignment horizontal="center" wrapText="1"/>
    </xf>
    <xf numFmtId="0" fontId="5" fillId="0" borderId="10" xfId="0" applyFont="1" applyBorder="1" applyAlignment="1" applyProtection="1">
      <alignment horizontal="center" wrapText="1"/>
    </xf>
    <xf numFmtId="3" fontId="12" fillId="0" borderId="0" xfId="0" applyNumberFormat="1" applyFont="1"/>
    <xf numFmtId="0" fontId="2" fillId="0" borderId="0" xfId="0" applyFont="1" applyFill="1" applyBorder="1" applyProtection="1"/>
    <xf numFmtId="0" fontId="0" fillId="0" borderId="0" xfId="0" applyFill="1" applyBorder="1" applyProtection="1"/>
    <xf numFmtId="0" fontId="3" fillId="0" borderId="10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center" wrapText="1"/>
    </xf>
    <xf numFmtId="0" fontId="3" fillId="0" borderId="10" xfId="0" applyFont="1" applyFill="1" applyBorder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0" fillId="0" borderId="10" xfId="0" applyFont="1" applyFill="1" applyBorder="1" applyProtection="1"/>
    <xf numFmtId="3" fontId="0" fillId="0" borderId="10" xfId="0" applyNumberFormat="1" applyFont="1" applyFill="1" applyBorder="1" applyProtection="1"/>
    <xf numFmtId="0" fontId="0" fillId="0" borderId="10" xfId="0" applyFont="1" applyFill="1" applyBorder="1" applyAlignment="1" applyProtection="1">
      <alignment vertical="center" wrapText="1"/>
    </xf>
    <xf numFmtId="3" fontId="6" fillId="0" borderId="10" xfId="0" applyNumberFormat="1" applyFont="1" applyFill="1" applyBorder="1" applyAlignment="1" applyProtection="1">
      <alignment horizontal="center"/>
    </xf>
    <xf numFmtId="3" fontId="7" fillId="0" borderId="10" xfId="0" applyNumberFormat="1" applyFont="1" applyBorder="1" applyProtection="1"/>
    <xf numFmtId="0" fontId="0" fillId="0" borderId="0" xfId="0" applyProtection="1"/>
    <xf numFmtId="3" fontId="0" fillId="2" borderId="10" xfId="0" applyNumberFormat="1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horizontal="left" vertical="center"/>
      <protection locked="0"/>
    </xf>
    <xf numFmtId="0" fontId="19" fillId="0" borderId="1" xfId="1" applyFont="1" applyBorder="1" applyAlignment="1">
      <alignment horizontal="left" wrapText="1"/>
    </xf>
    <xf numFmtId="0" fontId="19" fillId="0" borderId="8" xfId="1" applyFont="1" applyBorder="1" applyAlignment="1">
      <alignment horizontal="left" wrapText="1"/>
    </xf>
    <xf numFmtId="0" fontId="19" fillId="0" borderId="9" xfId="1" applyFont="1" applyBorder="1" applyAlignment="1">
      <alignment horizontal="left" wrapText="1"/>
    </xf>
    <xf numFmtId="165" fontId="1" fillId="4" borderId="1" xfId="1" applyNumberFormat="1" applyFont="1" applyFill="1" applyBorder="1" applyAlignment="1" applyProtection="1">
      <alignment horizontal="center"/>
      <protection locked="0"/>
    </xf>
    <xf numFmtId="165" fontId="1" fillId="4" borderId="8" xfId="1" applyNumberFormat="1" applyFont="1" applyFill="1" applyBorder="1" applyAlignment="1" applyProtection="1">
      <alignment horizontal="center"/>
      <protection locked="0"/>
    </xf>
    <xf numFmtId="165" fontId="1" fillId="4" borderId="9" xfId="1" applyNumberFormat="1" applyFont="1" applyFill="1" applyBorder="1" applyAlignment="1" applyProtection="1">
      <alignment horizontal="center"/>
      <protection locked="0"/>
    </xf>
    <xf numFmtId="3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9" fillId="0" borderId="1" xfId="1" applyFont="1" applyBorder="1" applyAlignment="1">
      <alignment wrapText="1"/>
    </xf>
    <xf numFmtId="0" fontId="1" fillId="4" borderId="2" xfId="1" applyFont="1" applyFill="1" applyBorder="1" applyAlignment="1" applyProtection="1">
      <alignment horizontal="center"/>
      <protection locked="0"/>
    </xf>
    <xf numFmtId="0" fontId="1" fillId="0" borderId="2" xfId="1" applyFont="1" applyFill="1" applyBorder="1" applyAlignment="1" applyProtection="1">
      <alignment horizontal="center"/>
      <protection locked="0"/>
    </xf>
    <xf numFmtId="0" fontId="19" fillId="0" borderId="3" xfId="1" applyFont="1" applyBorder="1" applyAlignment="1">
      <alignment wrapText="1"/>
    </xf>
    <xf numFmtId="0" fontId="1" fillId="0" borderId="1" xfId="1" applyFont="1" applyFill="1" applyBorder="1" applyProtection="1"/>
    <xf numFmtId="3" fontId="1" fillId="0" borderId="2" xfId="1" applyNumberFormat="1" applyFont="1" applyFill="1" applyBorder="1" applyAlignment="1" applyProtection="1">
      <alignment horizontal="center"/>
    </xf>
    <xf numFmtId="0" fontId="1" fillId="0" borderId="2" xfId="1" applyFont="1" applyFill="1" applyBorder="1" applyAlignment="1" applyProtection="1">
      <alignment horizontal="center"/>
    </xf>
    <xf numFmtId="0" fontId="1" fillId="0" borderId="3" xfId="1" applyFont="1" applyFill="1" applyBorder="1" applyProtection="1"/>
    <xf numFmtId="0" fontId="1" fillId="0" borderId="1" xfId="1" applyFont="1" applyFill="1" applyBorder="1" applyAlignment="1" applyProtection="1">
      <alignment horizontal="left"/>
    </xf>
    <xf numFmtId="0" fontId="1" fillId="0" borderId="8" xfId="1" applyFont="1" applyFill="1" applyBorder="1" applyAlignment="1" applyProtection="1">
      <alignment horizontal="left"/>
    </xf>
    <xf numFmtId="0" fontId="1" fillId="0" borderId="9" xfId="1" applyFont="1" applyFill="1" applyBorder="1" applyAlignment="1" applyProtection="1">
      <alignment horizontal="left"/>
    </xf>
    <xf numFmtId="3" fontId="0" fillId="0" borderId="10" xfId="0" applyNumberFormat="1" applyFont="1" applyFill="1" applyBorder="1" applyAlignment="1" applyProtection="1">
      <alignment vertical="center"/>
    </xf>
    <xf numFmtId="14" fontId="1" fillId="0" borderId="2" xfId="1" applyNumberFormat="1" applyFont="1" applyFill="1" applyBorder="1" applyAlignment="1" applyProtection="1">
      <alignment horizontal="center"/>
    </xf>
    <xf numFmtId="0" fontId="7" fillId="0" borderId="10" xfId="0" applyFont="1" applyBorder="1" applyProtection="1"/>
    <xf numFmtId="38" fontId="7" fillId="0" borderId="10" xfId="0" applyNumberFormat="1" applyFont="1" applyBorder="1" applyAlignment="1" applyProtection="1">
      <alignment horizontal="center"/>
    </xf>
    <xf numFmtId="3" fontId="7" fillId="0" borderId="10" xfId="0" applyNumberFormat="1" applyFont="1" applyBorder="1" applyAlignment="1" applyProtection="1">
      <alignment horizontal="center"/>
    </xf>
    <xf numFmtId="0" fontId="0" fillId="0" borderId="10" xfId="0" applyFont="1" applyFill="1" applyBorder="1" applyAlignment="1" applyProtection="1">
      <alignment horizontal="left" vertical="center"/>
    </xf>
    <xf numFmtId="3" fontId="6" fillId="0" borderId="10" xfId="0" applyNumberFormat="1" applyFont="1" applyFill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4" xfId="0" applyFont="1" applyBorder="1"/>
    <xf numFmtId="0" fontId="0" fillId="0" borderId="0" xfId="0"/>
  </cellXfs>
  <cellStyles count="2">
    <cellStyle name="Excel Built-in Normal" xfId="1" xr:uid="{00000000-0005-0000-0000-000000000000}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CC"/>
      <rgbColor rgb="00FFFF00"/>
      <rgbColor rgb="00FF33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CH"/>
              <a:t>SITUAZIONE</a:t>
            </a:r>
            <a:r>
              <a:rPr lang="it-CH" baseline="0"/>
              <a:t> ATTUALE</a:t>
            </a:r>
            <a:endParaRPr lang="it-C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CH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'Dati per grafico'!$K$27</c:f>
              <c:strCache>
                <c:ptCount val="1"/>
                <c:pt idx="0">
                  <c:v>SOMMA ASSICURATA ATTUALE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'Dati per grafico'!$I$28:$J$47</c:f>
              <c:multiLvlStrCache>
                <c:ptCount val="20"/>
                <c:lvl>
                  <c:pt idx="0">
                    <c:v>Protezione giuridica</c:v>
                  </c:pt>
                  <c:pt idx="1">
                    <c:v>Gestione sinistro</c:v>
                  </c:pt>
                  <c:pt idx="2">
                    <c:v>Rimpatrio dall'estero</c:v>
                  </c:pt>
                  <c:pt idx="3">
                    <c:v>Soccorso stradale</c:v>
                  </c:pt>
                  <c:pt idx="4">
                    <c:v>Assistenza tecnica/perizia</c:v>
                  </c:pt>
                  <c:pt idx="5">
                    <c:v>Auto di cortesia</c:v>
                  </c:pt>
                  <c:pt idx="6">
                    <c:v>Franchigie</c:v>
                  </c:pt>
                  <c:pt idx="7">
                    <c:v>Infortunio/Decesso</c:v>
                  </c:pt>
                  <c:pt idx="8">
                    <c:v>Danni di parcheggio</c:v>
                  </c:pt>
                  <c:pt idx="9">
                    <c:v>Collisione</c:v>
                  </c:pt>
                  <c:pt idx="10">
                    <c:v>Animali / martore</c:v>
                  </c:pt>
                  <c:pt idx="11">
                    <c:v>Vandalismo</c:v>
                  </c:pt>
                  <c:pt idx="12">
                    <c:v>Beni trasportati</c:v>
                  </c:pt>
                  <c:pt idx="13">
                    <c:v>Furto</c:v>
                  </c:pt>
                  <c:pt idx="14">
                    <c:v>Vetri</c:v>
                  </c:pt>
                  <c:pt idx="15">
                    <c:v>Acqua</c:v>
                  </c:pt>
                  <c:pt idx="16">
                    <c:v>Grandine</c:v>
                  </c:pt>
                  <c:pt idx="17">
                    <c:v>Incendio/Danni natura</c:v>
                  </c:pt>
                  <c:pt idx="18">
                    <c:v>Colpa grave</c:v>
                  </c:pt>
                  <c:pt idx="19">
                    <c:v>RC</c:v>
                  </c:pt>
                </c:lvl>
                <c:lvl>
                  <c:pt idx="0">
                    <c:v>Coperture accessorie</c:v>
                  </c:pt>
                  <c:pt idx="9">
                    <c:v>C.T.</c:v>
                  </c:pt>
                  <c:pt idx="10">
                    <c:v>Casco parziale</c:v>
                  </c:pt>
                  <c:pt idx="18">
                    <c:v>RC</c:v>
                  </c:pt>
                </c:lvl>
              </c:multiLvlStrCache>
            </c:multiLvlStrRef>
          </c:cat>
          <c:val>
            <c:numRef>
              <c:f>'Dati per grafico'!$K$28:$K$47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C1-4A1B-9B24-C95EFA27917E}"/>
            </c:ext>
          </c:extLst>
        </c:ser>
        <c:ser>
          <c:idx val="1"/>
          <c:order val="1"/>
          <c:tx>
            <c:strRef>
              <c:f>'Dati per grafico'!$L$27</c:f>
              <c:strCache>
                <c:ptCount val="1"/>
                <c:pt idx="0">
                  <c:v>RISCHIO FINANZIARIO NELLA SITUAZIONE ATTUALE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cat>
            <c:multiLvlStrRef>
              <c:f>'Dati per grafico'!$I$28:$J$47</c:f>
              <c:multiLvlStrCache>
                <c:ptCount val="20"/>
                <c:lvl>
                  <c:pt idx="0">
                    <c:v>Protezione giuridica</c:v>
                  </c:pt>
                  <c:pt idx="1">
                    <c:v>Gestione sinistro</c:v>
                  </c:pt>
                  <c:pt idx="2">
                    <c:v>Rimpatrio dall'estero</c:v>
                  </c:pt>
                  <c:pt idx="3">
                    <c:v>Soccorso stradale</c:v>
                  </c:pt>
                  <c:pt idx="4">
                    <c:v>Assistenza tecnica/perizia</c:v>
                  </c:pt>
                  <c:pt idx="5">
                    <c:v>Auto di cortesia</c:v>
                  </c:pt>
                  <c:pt idx="6">
                    <c:v>Franchigie</c:v>
                  </c:pt>
                  <c:pt idx="7">
                    <c:v>Infortunio/Decesso</c:v>
                  </c:pt>
                  <c:pt idx="8">
                    <c:v>Danni di parcheggio</c:v>
                  </c:pt>
                  <c:pt idx="9">
                    <c:v>Collisione</c:v>
                  </c:pt>
                  <c:pt idx="10">
                    <c:v>Animali / martore</c:v>
                  </c:pt>
                  <c:pt idx="11">
                    <c:v>Vandalismo</c:v>
                  </c:pt>
                  <c:pt idx="12">
                    <c:v>Beni trasportati</c:v>
                  </c:pt>
                  <c:pt idx="13">
                    <c:v>Furto</c:v>
                  </c:pt>
                  <c:pt idx="14">
                    <c:v>Vetri</c:v>
                  </c:pt>
                  <c:pt idx="15">
                    <c:v>Acqua</c:v>
                  </c:pt>
                  <c:pt idx="16">
                    <c:v>Grandine</c:v>
                  </c:pt>
                  <c:pt idx="17">
                    <c:v>Incendio/Danni natura</c:v>
                  </c:pt>
                  <c:pt idx="18">
                    <c:v>Colpa grave</c:v>
                  </c:pt>
                  <c:pt idx="19">
                    <c:v>RC</c:v>
                  </c:pt>
                </c:lvl>
                <c:lvl>
                  <c:pt idx="0">
                    <c:v>Coperture accessorie</c:v>
                  </c:pt>
                  <c:pt idx="9">
                    <c:v>C.T.</c:v>
                  </c:pt>
                  <c:pt idx="10">
                    <c:v>Casco parziale</c:v>
                  </c:pt>
                  <c:pt idx="18">
                    <c:v>RC</c:v>
                  </c:pt>
                </c:lvl>
              </c:multiLvlStrCache>
            </c:multiLvlStrRef>
          </c:cat>
          <c:val>
            <c:numRef>
              <c:f>'Dati per grafico'!$L$28:$L$47</c:f>
              <c:numCache>
                <c:formatCode>General</c:formatCode>
                <c:ptCount val="20"/>
                <c:pt idx="0">
                  <c:v>250000</c:v>
                </c:pt>
                <c:pt idx="1">
                  <c:v>500</c:v>
                </c:pt>
                <c:pt idx="2">
                  <c:v>10000</c:v>
                </c:pt>
                <c:pt idx="3">
                  <c:v>5000</c:v>
                </c:pt>
                <c:pt idx="4">
                  <c:v>500</c:v>
                </c:pt>
                <c:pt idx="5">
                  <c:v>1000</c:v>
                </c:pt>
                <c:pt idx="6">
                  <c:v>0</c:v>
                </c:pt>
                <c:pt idx="7">
                  <c:v>90000</c:v>
                </c:pt>
                <c:pt idx="8">
                  <c:v>2000</c:v>
                </c:pt>
                <c:pt idx="9">
                  <c:v>20000</c:v>
                </c:pt>
                <c:pt idx="10">
                  <c:v>1000</c:v>
                </c:pt>
                <c:pt idx="11">
                  <c:v>20000</c:v>
                </c:pt>
                <c:pt idx="12">
                  <c:v>10000</c:v>
                </c:pt>
                <c:pt idx="13">
                  <c:v>20000</c:v>
                </c:pt>
                <c:pt idx="14">
                  <c:v>1000</c:v>
                </c:pt>
                <c:pt idx="15">
                  <c:v>2000</c:v>
                </c:pt>
                <c:pt idx="16">
                  <c:v>20000</c:v>
                </c:pt>
                <c:pt idx="17">
                  <c:v>20000</c:v>
                </c:pt>
                <c:pt idx="18">
                  <c:v>5000000</c:v>
                </c:pt>
                <c:pt idx="19">
                  <c:v>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C1-4A1B-9B24-C95EFA279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6580543"/>
        <c:axId val="1086583039"/>
      </c:barChart>
      <c:catAx>
        <c:axId val="1086580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CH"/>
          </a:p>
        </c:txPr>
        <c:crossAx val="1086583039"/>
        <c:crosses val="autoZero"/>
        <c:auto val="1"/>
        <c:lblAlgn val="ctr"/>
        <c:lblOffset val="100"/>
        <c:noMultiLvlLbl val="0"/>
      </c:catAx>
      <c:valAx>
        <c:axId val="10865830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CH"/>
          </a:p>
        </c:txPr>
        <c:crossAx val="1086580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C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CH"/>
              <a:t>SOLUZIONE PROPOSTA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CH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'Dati per grafico'!$P$27</c:f>
              <c:strCache>
                <c:ptCount val="1"/>
                <c:pt idx="0">
                  <c:v>SOMMA ASSICURATTA PROPOSTA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'Dati per grafico'!$N$28:$O$47</c:f>
              <c:multiLvlStrCache>
                <c:ptCount val="20"/>
                <c:lvl>
                  <c:pt idx="0">
                    <c:v>Protezione giuridica</c:v>
                  </c:pt>
                  <c:pt idx="1">
                    <c:v>Gestione sinistro</c:v>
                  </c:pt>
                  <c:pt idx="2">
                    <c:v>Rimpatrio dall'estero</c:v>
                  </c:pt>
                  <c:pt idx="3">
                    <c:v>Soccorso stradale</c:v>
                  </c:pt>
                  <c:pt idx="4">
                    <c:v>Assistenza tecnica/perizia</c:v>
                  </c:pt>
                  <c:pt idx="5">
                    <c:v>Auto di cortesia</c:v>
                  </c:pt>
                  <c:pt idx="6">
                    <c:v>Franchigie</c:v>
                  </c:pt>
                  <c:pt idx="7">
                    <c:v>Infortunio/Decesso</c:v>
                  </c:pt>
                  <c:pt idx="8">
                    <c:v>Danni di parcheggio</c:v>
                  </c:pt>
                  <c:pt idx="9">
                    <c:v>Collisione</c:v>
                  </c:pt>
                  <c:pt idx="10">
                    <c:v>Animali / martore</c:v>
                  </c:pt>
                  <c:pt idx="11">
                    <c:v>Vandalismo</c:v>
                  </c:pt>
                  <c:pt idx="12">
                    <c:v>Beni trasportati</c:v>
                  </c:pt>
                  <c:pt idx="13">
                    <c:v>Furto</c:v>
                  </c:pt>
                  <c:pt idx="14">
                    <c:v>Vetri</c:v>
                  </c:pt>
                  <c:pt idx="15">
                    <c:v>Acqua</c:v>
                  </c:pt>
                  <c:pt idx="16">
                    <c:v>Grandine</c:v>
                  </c:pt>
                  <c:pt idx="17">
                    <c:v>Incendio/Danni natura</c:v>
                  </c:pt>
                  <c:pt idx="18">
                    <c:v>Colpa grave</c:v>
                  </c:pt>
                  <c:pt idx="19">
                    <c:v>RC</c:v>
                  </c:pt>
                </c:lvl>
                <c:lvl>
                  <c:pt idx="0">
                    <c:v>Coperture accessorie</c:v>
                  </c:pt>
                  <c:pt idx="9">
                    <c:v>C.T.</c:v>
                  </c:pt>
                  <c:pt idx="10">
                    <c:v>Casco parziale</c:v>
                  </c:pt>
                  <c:pt idx="18">
                    <c:v>RC</c:v>
                  </c:pt>
                </c:lvl>
              </c:multiLvlStrCache>
            </c:multiLvlStrRef>
          </c:cat>
          <c:val>
            <c:numRef>
              <c:f>'Dati per grafico'!$P$28:$P$47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2F-4026-9D61-6335B383273E}"/>
            </c:ext>
          </c:extLst>
        </c:ser>
        <c:ser>
          <c:idx val="1"/>
          <c:order val="1"/>
          <c:tx>
            <c:strRef>
              <c:f>'Dati per grafico'!$Q$27</c:f>
              <c:strCache>
                <c:ptCount val="1"/>
                <c:pt idx="0">
                  <c:v>RISCHIO FINANZIARIO NELLA SOLUZIONE PROPOSTA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cat>
            <c:multiLvlStrRef>
              <c:f>'Dati per grafico'!$N$28:$O$47</c:f>
              <c:multiLvlStrCache>
                <c:ptCount val="20"/>
                <c:lvl>
                  <c:pt idx="0">
                    <c:v>Protezione giuridica</c:v>
                  </c:pt>
                  <c:pt idx="1">
                    <c:v>Gestione sinistro</c:v>
                  </c:pt>
                  <c:pt idx="2">
                    <c:v>Rimpatrio dall'estero</c:v>
                  </c:pt>
                  <c:pt idx="3">
                    <c:v>Soccorso stradale</c:v>
                  </c:pt>
                  <c:pt idx="4">
                    <c:v>Assistenza tecnica/perizia</c:v>
                  </c:pt>
                  <c:pt idx="5">
                    <c:v>Auto di cortesia</c:v>
                  </c:pt>
                  <c:pt idx="6">
                    <c:v>Franchigie</c:v>
                  </c:pt>
                  <c:pt idx="7">
                    <c:v>Infortunio/Decesso</c:v>
                  </c:pt>
                  <c:pt idx="8">
                    <c:v>Danni di parcheggio</c:v>
                  </c:pt>
                  <c:pt idx="9">
                    <c:v>Collisione</c:v>
                  </c:pt>
                  <c:pt idx="10">
                    <c:v>Animali / martore</c:v>
                  </c:pt>
                  <c:pt idx="11">
                    <c:v>Vandalismo</c:v>
                  </c:pt>
                  <c:pt idx="12">
                    <c:v>Beni trasportati</c:v>
                  </c:pt>
                  <c:pt idx="13">
                    <c:v>Furto</c:v>
                  </c:pt>
                  <c:pt idx="14">
                    <c:v>Vetri</c:v>
                  </c:pt>
                  <c:pt idx="15">
                    <c:v>Acqua</c:v>
                  </c:pt>
                  <c:pt idx="16">
                    <c:v>Grandine</c:v>
                  </c:pt>
                  <c:pt idx="17">
                    <c:v>Incendio/Danni natura</c:v>
                  </c:pt>
                  <c:pt idx="18">
                    <c:v>Colpa grave</c:v>
                  </c:pt>
                  <c:pt idx="19">
                    <c:v>RC</c:v>
                  </c:pt>
                </c:lvl>
                <c:lvl>
                  <c:pt idx="0">
                    <c:v>Coperture accessorie</c:v>
                  </c:pt>
                  <c:pt idx="9">
                    <c:v>C.T.</c:v>
                  </c:pt>
                  <c:pt idx="10">
                    <c:v>Casco parziale</c:v>
                  </c:pt>
                  <c:pt idx="18">
                    <c:v>RC</c:v>
                  </c:pt>
                </c:lvl>
              </c:multiLvlStrCache>
            </c:multiLvlStrRef>
          </c:cat>
          <c:val>
            <c:numRef>
              <c:f>'Dati per grafico'!$Q$28:$Q$47</c:f>
              <c:numCache>
                <c:formatCode>General</c:formatCode>
                <c:ptCount val="20"/>
                <c:pt idx="0">
                  <c:v>250000</c:v>
                </c:pt>
                <c:pt idx="1">
                  <c:v>500</c:v>
                </c:pt>
                <c:pt idx="2">
                  <c:v>10000</c:v>
                </c:pt>
                <c:pt idx="3">
                  <c:v>5000</c:v>
                </c:pt>
                <c:pt idx="4">
                  <c:v>500</c:v>
                </c:pt>
                <c:pt idx="5">
                  <c:v>1000</c:v>
                </c:pt>
                <c:pt idx="6">
                  <c:v>0</c:v>
                </c:pt>
                <c:pt idx="7">
                  <c:v>90000</c:v>
                </c:pt>
                <c:pt idx="8">
                  <c:v>2000</c:v>
                </c:pt>
                <c:pt idx="9">
                  <c:v>20000</c:v>
                </c:pt>
                <c:pt idx="10">
                  <c:v>1000</c:v>
                </c:pt>
                <c:pt idx="11">
                  <c:v>20000</c:v>
                </c:pt>
                <c:pt idx="12">
                  <c:v>10000</c:v>
                </c:pt>
                <c:pt idx="13">
                  <c:v>20000</c:v>
                </c:pt>
                <c:pt idx="14">
                  <c:v>1000</c:v>
                </c:pt>
                <c:pt idx="15">
                  <c:v>2000</c:v>
                </c:pt>
                <c:pt idx="16">
                  <c:v>20000</c:v>
                </c:pt>
                <c:pt idx="17">
                  <c:v>20000</c:v>
                </c:pt>
                <c:pt idx="18">
                  <c:v>5000000</c:v>
                </c:pt>
                <c:pt idx="19">
                  <c:v>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2F-4026-9D61-6335B3832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6580543"/>
        <c:axId val="1086583039"/>
      </c:barChart>
      <c:catAx>
        <c:axId val="1086580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CH"/>
          </a:p>
        </c:txPr>
        <c:crossAx val="1086583039"/>
        <c:crosses val="autoZero"/>
        <c:auto val="1"/>
        <c:lblAlgn val="ctr"/>
        <c:lblOffset val="100"/>
        <c:noMultiLvlLbl val="0"/>
      </c:catAx>
      <c:valAx>
        <c:axId val="10865830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CH"/>
          </a:p>
        </c:txPr>
        <c:crossAx val="1086580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CH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CH"/>
              <a:t>SITUAZIONE</a:t>
            </a:r>
            <a:r>
              <a:rPr lang="it-CH" baseline="0"/>
              <a:t> ATTUALE</a:t>
            </a:r>
            <a:endParaRPr lang="it-C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CH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'Dati per grafico'!$K$27</c:f>
              <c:strCache>
                <c:ptCount val="1"/>
                <c:pt idx="0">
                  <c:v>SOMMA ASSICURATA ATTUALE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'Dati per grafico'!$I$28:$J$47</c:f>
              <c:multiLvlStrCache>
                <c:ptCount val="20"/>
                <c:lvl>
                  <c:pt idx="0">
                    <c:v>Protezione giuridica</c:v>
                  </c:pt>
                  <c:pt idx="1">
                    <c:v>Gestione sinistro</c:v>
                  </c:pt>
                  <c:pt idx="2">
                    <c:v>Rimpatrio dall'estero</c:v>
                  </c:pt>
                  <c:pt idx="3">
                    <c:v>Soccorso stradale</c:v>
                  </c:pt>
                  <c:pt idx="4">
                    <c:v>Assistenza tecnica/perizia</c:v>
                  </c:pt>
                  <c:pt idx="5">
                    <c:v>Auto di cortesia</c:v>
                  </c:pt>
                  <c:pt idx="6">
                    <c:v>Franchigie</c:v>
                  </c:pt>
                  <c:pt idx="7">
                    <c:v>Infortunio/Decesso</c:v>
                  </c:pt>
                  <c:pt idx="8">
                    <c:v>Danni di parcheggio</c:v>
                  </c:pt>
                  <c:pt idx="9">
                    <c:v>Collisione</c:v>
                  </c:pt>
                  <c:pt idx="10">
                    <c:v>Animali / martore</c:v>
                  </c:pt>
                  <c:pt idx="11">
                    <c:v>Vandalismo</c:v>
                  </c:pt>
                  <c:pt idx="12">
                    <c:v>Beni trasportati</c:v>
                  </c:pt>
                  <c:pt idx="13">
                    <c:v>Furto</c:v>
                  </c:pt>
                  <c:pt idx="14">
                    <c:v>Vetri</c:v>
                  </c:pt>
                  <c:pt idx="15">
                    <c:v>Acqua</c:v>
                  </c:pt>
                  <c:pt idx="16">
                    <c:v>Grandine</c:v>
                  </c:pt>
                  <c:pt idx="17">
                    <c:v>Incendio/Danni natura</c:v>
                  </c:pt>
                  <c:pt idx="18">
                    <c:v>Colpa grave</c:v>
                  </c:pt>
                  <c:pt idx="19">
                    <c:v>RC</c:v>
                  </c:pt>
                </c:lvl>
                <c:lvl>
                  <c:pt idx="0">
                    <c:v>Coperture accessorie</c:v>
                  </c:pt>
                  <c:pt idx="9">
                    <c:v>C.T.</c:v>
                  </c:pt>
                  <c:pt idx="10">
                    <c:v>Casco parziale</c:v>
                  </c:pt>
                  <c:pt idx="18">
                    <c:v>RC</c:v>
                  </c:pt>
                </c:lvl>
              </c:multiLvlStrCache>
            </c:multiLvlStrRef>
          </c:cat>
          <c:val>
            <c:numRef>
              <c:f>'Dati per grafico'!$K$28:$K$47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22-4B94-B897-959C79FCA4E8}"/>
            </c:ext>
          </c:extLst>
        </c:ser>
        <c:ser>
          <c:idx val="1"/>
          <c:order val="1"/>
          <c:tx>
            <c:strRef>
              <c:f>'Dati per grafico'!$L$27</c:f>
              <c:strCache>
                <c:ptCount val="1"/>
                <c:pt idx="0">
                  <c:v>RISCHIO FINANZIARIO NELLA SITUAZIONE ATTUALE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cat>
            <c:multiLvlStrRef>
              <c:f>'Dati per grafico'!$I$28:$J$47</c:f>
              <c:multiLvlStrCache>
                <c:ptCount val="20"/>
                <c:lvl>
                  <c:pt idx="0">
                    <c:v>Protezione giuridica</c:v>
                  </c:pt>
                  <c:pt idx="1">
                    <c:v>Gestione sinistro</c:v>
                  </c:pt>
                  <c:pt idx="2">
                    <c:v>Rimpatrio dall'estero</c:v>
                  </c:pt>
                  <c:pt idx="3">
                    <c:v>Soccorso stradale</c:v>
                  </c:pt>
                  <c:pt idx="4">
                    <c:v>Assistenza tecnica/perizia</c:v>
                  </c:pt>
                  <c:pt idx="5">
                    <c:v>Auto di cortesia</c:v>
                  </c:pt>
                  <c:pt idx="6">
                    <c:v>Franchigie</c:v>
                  </c:pt>
                  <c:pt idx="7">
                    <c:v>Infortunio/Decesso</c:v>
                  </c:pt>
                  <c:pt idx="8">
                    <c:v>Danni di parcheggio</c:v>
                  </c:pt>
                  <c:pt idx="9">
                    <c:v>Collisione</c:v>
                  </c:pt>
                  <c:pt idx="10">
                    <c:v>Animali / martore</c:v>
                  </c:pt>
                  <c:pt idx="11">
                    <c:v>Vandalismo</c:v>
                  </c:pt>
                  <c:pt idx="12">
                    <c:v>Beni trasportati</c:v>
                  </c:pt>
                  <c:pt idx="13">
                    <c:v>Furto</c:v>
                  </c:pt>
                  <c:pt idx="14">
                    <c:v>Vetri</c:v>
                  </c:pt>
                  <c:pt idx="15">
                    <c:v>Acqua</c:v>
                  </c:pt>
                  <c:pt idx="16">
                    <c:v>Grandine</c:v>
                  </c:pt>
                  <c:pt idx="17">
                    <c:v>Incendio/Danni natura</c:v>
                  </c:pt>
                  <c:pt idx="18">
                    <c:v>Colpa grave</c:v>
                  </c:pt>
                  <c:pt idx="19">
                    <c:v>RC</c:v>
                  </c:pt>
                </c:lvl>
                <c:lvl>
                  <c:pt idx="0">
                    <c:v>Coperture accessorie</c:v>
                  </c:pt>
                  <c:pt idx="9">
                    <c:v>C.T.</c:v>
                  </c:pt>
                  <c:pt idx="10">
                    <c:v>Casco parziale</c:v>
                  </c:pt>
                  <c:pt idx="18">
                    <c:v>RC</c:v>
                  </c:pt>
                </c:lvl>
              </c:multiLvlStrCache>
            </c:multiLvlStrRef>
          </c:cat>
          <c:val>
            <c:numRef>
              <c:f>'Dati per grafico'!$L$28:$L$47</c:f>
              <c:numCache>
                <c:formatCode>General</c:formatCode>
                <c:ptCount val="20"/>
                <c:pt idx="0">
                  <c:v>250000</c:v>
                </c:pt>
                <c:pt idx="1">
                  <c:v>500</c:v>
                </c:pt>
                <c:pt idx="2">
                  <c:v>10000</c:v>
                </c:pt>
                <c:pt idx="3">
                  <c:v>5000</c:v>
                </c:pt>
                <c:pt idx="4">
                  <c:v>500</c:v>
                </c:pt>
                <c:pt idx="5">
                  <c:v>1000</c:v>
                </c:pt>
                <c:pt idx="6">
                  <c:v>0</c:v>
                </c:pt>
                <c:pt idx="7">
                  <c:v>90000</c:v>
                </c:pt>
                <c:pt idx="8">
                  <c:v>2000</c:v>
                </c:pt>
                <c:pt idx="9">
                  <c:v>20000</c:v>
                </c:pt>
                <c:pt idx="10">
                  <c:v>1000</c:v>
                </c:pt>
                <c:pt idx="11">
                  <c:v>20000</c:v>
                </c:pt>
                <c:pt idx="12">
                  <c:v>10000</c:v>
                </c:pt>
                <c:pt idx="13">
                  <c:v>20000</c:v>
                </c:pt>
                <c:pt idx="14">
                  <c:v>1000</c:v>
                </c:pt>
                <c:pt idx="15">
                  <c:v>2000</c:v>
                </c:pt>
                <c:pt idx="16">
                  <c:v>20000</c:v>
                </c:pt>
                <c:pt idx="17">
                  <c:v>20000</c:v>
                </c:pt>
                <c:pt idx="18">
                  <c:v>5000000</c:v>
                </c:pt>
                <c:pt idx="19">
                  <c:v>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22-4B94-B897-959C79FCA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6580543"/>
        <c:axId val="1086583039"/>
      </c:barChart>
      <c:catAx>
        <c:axId val="1086580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CH"/>
          </a:p>
        </c:txPr>
        <c:crossAx val="1086583039"/>
        <c:crosses val="autoZero"/>
        <c:auto val="1"/>
        <c:lblAlgn val="ctr"/>
        <c:lblOffset val="100"/>
        <c:noMultiLvlLbl val="0"/>
      </c:catAx>
      <c:valAx>
        <c:axId val="10865830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CH"/>
          </a:p>
        </c:txPr>
        <c:crossAx val="1086580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C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CH"/>
              <a:t>SOLUZIONE PROPOSTA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CH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'Dati per grafico'!$P$27</c:f>
              <c:strCache>
                <c:ptCount val="1"/>
                <c:pt idx="0">
                  <c:v>SOMMA ASSICURATTA PROPOSTA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'Dati per grafico'!$N$28:$O$47</c:f>
              <c:multiLvlStrCache>
                <c:ptCount val="20"/>
                <c:lvl>
                  <c:pt idx="0">
                    <c:v>Protezione giuridica</c:v>
                  </c:pt>
                  <c:pt idx="1">
                    <c:v>Gestione sinistro</c:v>
                  </c:pt>
                  <c:pt idx="2">
                    <c:v>Rimpatrio dall'estero</c:v>
                  </c:pt>
                  <c:pt idx="3">
                    <c:v>Soccorso stradale</c:v>
                  </c:pt>
                  <c:pt idx="4">
                    <c:v>Assistenza tecnica/perizia</c:v>
                  </c:pt>
                  <c:pt idx="5">
                    <c:v>Auto di cortesia</c:v>
                  </c:pt>
                  <c:pt idx="6">
                    <c:v>Franchigie</c:v>
                  </c:pt>
                  <c:pt idx="7">
                    <c:v>Infortunio/Decesso</c:v>
                  </c:pt>
                  <c:pt idx="8">
                    <c:v>Danni di parcheggio</c:v>
                  </c:pt>
                  <c:pt idx="9">
                    <c:v>Collisione</c:v>
                  </c:pt>
                  <c:pt idx="10">
                    <c:v>Animali / martore</c:v>
                  </c:pt>
                  <c:pt idx="11">
                    <c:v>Vandalismo</c:v>
                  </c:pt>
                  <c:pt idx="12">
                    <c:v>Beni trasportati</c:v>
                  </c:pt>
                  <c:pt idx="13">
                    <c:v>Furto</c:v>
                  </c:pt>
                  <c:pt idx="14">
                    <c:v>Vetri</c:v>
                  </c:pt>
                  <c:pt idx="15">
                    <c:v>Acqua</c:v>
                  </c:pt>
                  <c:pt idx="16">
                    <c:v>Grandine</c:v>
                  </c:pt>
                  <c:pt idx="17">
                    <c:v>Incendio/Danni natura</c:v>
                  </c:pt>
                  <c:pt idx="18">
                    <c:v>Colpa grave</c:v>
                  </c:pt>
                  <c:pt idx="19">
                    <c:v>RC</c:v>
                  </c:pt>
                </c:lvl>
                <c:lvl>
                  <c:pt idx="0">
                    <c:v>Coperture accessorie</c:v>
                  </c:pt>
                  <c:pt idx="9">
                    <c:v>C.T.</c:v>
                  </c:pt>
                  <c:pt idx="10">
                    <c:v>Casco parziale</c:v>
                  </c:pt>
                  <c:pt idx="18">
                    <c:v>RC</c:v>
                  </c:pt>
                </c:lvl>
              </c:multiLvlStrCache>
            </c:multiLvlStrRef>
          </c:cat>
          <c:val>
            <c:numRef>
              <c:f>'Dati per grafico'!$P$28:$P$47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80-4D65-A28E-9DA3361CDCAE}"/>
            </c:ext>
          </c:extLst>
        </c:ser>
        <c:ser>
          <c:idx val="1"/>
          <c:order val="1"/>
          <c:tx>
            <c:strRef>
              <c:f>'Dati per grafico'!$Q$27</c:f>
              <c:strCache>
                <c:ptCount val="1"/>
                <c:pt idx="0">
                  <c:v>RISCHIO FINANZIARIO NELLA SOLUZIONE PROPOSTA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cat>
            <c:multiLvlStrRef>
              <c:f>'Dati per grafico'!$N$28:$O$47</c:f>
              <c:multiLvlStrCache>
                <c:ptCount val="20"/>
                <c:lvl>
                  <c:pt idx="0">
                    <c:v>Protezione giuridica</c:v>
                  </c:pt>
                  <c:pt idx="1">
                    <c:v>Gestione sinistro</c:v>
                  </c:pt>
                  <c:pt idx="2">
                    <c:v>Rimpatrio dall'estero</c:v>
                  </c:pt>
                  <c:pt idx="3">
                    <c:v>Soccorso stradale</c:v>
                  </c:pt>
                  <c:pt idx="4">
                    <c:v>Assistenza tecnica/perizia</c:v>
                  </c:pt>
                  <c:pt idx="5">
                    <c:v>Auto di cortesia</c:v>
                  </c:pt>
                  <c:pt idx="6">
                    <c:v>Franchigie</c:v>
                  </c:pt>
                  <c:pt idx="7">
                    <c:v>Infortunio/Decesso</c:v>
                  </c:pt>
                  <c:pt idx="8">
                    <c:v>Danni di parcheggio</c:v>
                  </c:pt>
                  <c:pt idx="9">
                    <c:v>Collisione</c:v>
                  </c:pt>
                  <c:pt idx="10">
                    <c:v>Animali / martore</c:v>
                  </c:pt>
                  <c:pt idx="11">
                    <c:v>Vandalismo</c:v>
                  </c:pt>
                  <c:pt idx="12">
                    <c:v>Beni trasportati</c:v>
                  </c:pt>
                  <c:pt idx="13">
                    <c:v>Furto</c:v>
                  </c:pt>
                  <c:pt idx="14">
                    <c:v>Vetri</c:v>
                  </c:pt>
                  <c:pt idx="15">
                    <c:v>Acqua</c:v>
                  </c:pt>
                  <c:pt idx="16">
                    <c:v>Grandine</c:v>
                  </c:pt>
                  <c:pt idx="17">
                    <c:v>Incendio/Danni natura</c:v>
                  </c:pt>
                  <c:pt idx="18">
                    <c:v>Colpa grave</c:v>
                  </c:pt>
                  <c:pt idx="19">
                    <c:v>RC</c:v>
                  </c:pt>
                </c:lvl>
                <c:lvl>
                  <c:pt idx="0">
                    <c:v>Coperture accessorie</c:v>
                  </c:pt>
                  <c:pt idx="9">
                    <c:v>C.T.</c:v>
                  </c:pt>
                  <c:pt idx="10">
                    <c:v>Casco parziale</c:v>
                  </c:pt>
                  <c:pt idx="18">
                    <c:v>RC</c:v>
                  </c:pt>
                </c:lvl>
              </c:multiLvlStrCache>
            </c:multiLvlStrRef>
          </c:cat>
          <c:val>
            <c:numRef>
              <c:f>'Dati per grafico'!$Q$28:$Q$47</c:f>
              <c:numCache>
                <c:formatCode>General</c:formatCode>
                <c:ptCount val="20"/>
                <c:pt idx="0">
                  <c:v>250000</c:v>
                </c:pt>
                <c:pt idx="1">
                  <c:v>500</c:v>
                </c:pt>
                <c:pt idx="2">
                  <c:v>10000</c:v>
                </c:pt>
                <c:pt idx="3">
                  <c:v>5000</c:v>
                </c:pt>
                <c:pt idx="4">
                  <c:v>500</c:v>
                </c:pt>
                <c:pt idx="5">
                  <c:v>1000</c:v>
                </c:pt>
                <c:pt idx="6">
                  <c:v>0</c:v>
                </c:pt>
                <c:pt idx="7">
                  <c:v>90000</c:v>
                </c:pt>
                <c:pt idx="8">
                  <c:v>2000</c:v>
                </c:pt>
                <c:pt idx="9">
                  <c:v>20000</c:v>
                </c:pt>
                <c:pt idx="10">
                  <c:v>1000</c:v>
                </c:pt>
                <c:pt idx="11">
                  <c:v>20000</c:v>
                </c:pt>
                <c:pt idx="12">
                  <c:v>10000</c:v>
                </c:pt>
                <c:pt idx="13">
                  <c:v>20000</c:v>
                </c:pt>
                <c:pt idx="14">
                  <c:v>1000</c:v>
                </c:pt>
                <c:pt idx="15">
                  <c:v>2000</c:v>
                </c:pt>
                <c:pt idx="16">
                  <c:v>20000</c:v>
                </c:pt>
                <c:pt idx="17">
                  <c:v>20000</c:v>
                </c:pt>
                <c:pt idx="18">
                  <c:v>5000000</c:v>
                </c:pt>
                <c:pt idx="19">
                  <c:v>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80-4D65-A28E-9DA3361CD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6580543"/>
        <c:axId val="1086583039"/>
      </c:barChart>
      <c:catAx>
        <c:axId val="1086580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CH"/>
          </a:p>
        </c:txPr>
        <c:crossAx val="1086583039"/>
        <c:crosses val="autoZero"/>
        <c:auto val="1"/>
        <c:lblAlgn val="ctr"/>
        <c:lblOffset val="100"/>
        <c:noMultiLvlLbl val="0"/>
      </c:catAx>
      <c:valAx>
        <c:axId val="10865830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CH"/>
          </a:p>
        </c:txPr>
        <c:crossAx val="1086580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C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154214</xdr:rowOff>
    </xdr:from>
    <xdr:to>
      <xdr:col>3</xdr:col>
      <xdr:colOff>178934</xdr:colOff>
      <xdr:row>70</xdr:row>
      <xdr:rowOff>36160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106BF42-3AD3-4AEF-B7EE-29E7D4272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317500</xdr:colOff>
      <xdr:row>34</xdr:row>
      <xdr:rowOff>145142</xdr:rowOff>
    </xdr:from>
    <xdr:to>
      <xdr:col>7</xdr:col>
      <xdr:colOff>1000579</xdr:colOff>
      <xdr:row>70</xdr:row>
      <xdr:rowOff>18143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0A68CEC-589E-441D-B430-B675E9480C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0</xdr:row>
      <xdr:rowOff>28575</xdr:rowOff>
    </xdr:from>
    <xdr:to>
      <xdr:col>6</xdr:col>
      <xdr:colOff>409575</xdr:colOff>
      <xdr:row>38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15A5F63-2F65-4FED-AF15-B18DC2CEBF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466725</xdr:colOff>
      <xdr:row>0</xdr:row>
      <xdr:rowOff>28576</xdr:rowOff>
    </xdr:from>
    <xdr:to>
      <xdr:col>13</xdr:col>
      <xdr:colOff>257175</xdr:colOff>
      <xdr:row>38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2A07EBC-DE18-455D-A30B-56861BDDF5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workbookViewId="0">
      <selection activeCell="L18" sqref="L18"/>
    </sheetView>
  </sheetViews>
  <sheetFormatPr defaultRowHeight="12.75" x14ac:dyDescent="0.2"/>
  <cols>
    <col min="1" max="1" width="19" customWidth="1"/>
    <col min="2" max="2" width="24" customWidth="1"/>
    <col min="3" max="3" width="15" customWidth="1"/>
    <col min="4" max="4" width="15.42578125" customWidth="1"/>
    <col min="5" max="6" width="11.28515625" customWidth="1"/>
    <col min="7" max="7" width="13.7109375" customWidth="1"/>
    <col min="8" max="8" width="13.140625" customWidth="1"/>
    <col min="9" max="9" width="13.7109375" customWidth="1"/>
    <col min="10" max="10" width="13.5703125" customWidth="1"/>
  </cols>
  <sheetData>
    <row r="1" spans="1:13" ht="30" customHeight="1" x14ac:dyDescent="0.2">
      <c r="A1" s="63" t="s">
        <v>55</v>
      </c>
      <c r="B1" s="63"/>
      <c r="C1" s="63"/>
      <c r="D1" s="63"/>
      <c r="E1" s="63"/>
      <c r="F1" s="63"/>
      <c r="G1" s="63"/>
      <c r="H1" s="63"/>
      <c r="I1" s="63"/>
      <c r="J1" s="63"/>
    </row>
    <row r="3" spans="1:13" ht="18.75" x14ac:dyDescent="0.3">
      <c r="A3" s="64" t="s">
        <v>0</v>
      </c>
      <c r="B3" s="64"/>
      <c r="C3" s="64"/>
      <c r="D3" s="64"/>
      <c r="E3" s="64"/>
      <c r="F3" s="65"/>
      <c r="G3" s="65"/>
      <c r="H3" s="65"/>
      <c r="I3" s="65"/>
      <c r="J3" s="65"/>
      <c r="M3" s="18">
        <f>F3</f>
        <v>0</v>
      </c>
    </row>
    <row r="4" spans="1:13" ht="18.75" x14ac:dyDescent="0.3">
      <c r="A4" s="64" t="s">
        <v>1</v>
      </c>
      <c r="B4" s="64"/>
      <c r="C4" s="64"/>
      <c r="D4" s="64"/>
      <c r="E4" s="64"/>
      <c r="F4" s="66" t="s">
        <v>2</v>
      </c>
      <c r="G4" s="66"/>
      <c r="H4" s="66"/>
      <c r="I4" s="66"/>
      <c r="J4" s="66"/>
      <c r="M4" s="18" t="str">
        <f t="shared" ref="M4:M10" si="0">F4</f>
        <v>mysbc.ch SA</v>
      </c>
    </row>
    <row r="5" spans="1:13" ht="18.75" x14ac:dyDescent="0.3">
      <c r="A5" s="67" t="s">
        <v>3</v>
      </c>
      <c r="B5" s="67"/>
      <c r="C5" s="67"/>
      <c r="D5" s="67"/>
      <c r="E5" s="67"/>
      <c r="F5" s="66" t="s">
        <v>58</v>
      </c>
      <c r="G5" s="66"/>
      <c r="H5" s="66"/>
      <c r="I5" s="66"/>
      <c r="J5" s="66"/>
      <c r="M5" s="18" t="str">
        <f t="shared" si="0"/>
        <v>Valutazione rischi/premi Veicolo a motore</v>
      </c>
    </row>
    <row r="6" spans="1:13" ht="18.75" x14ac:dyDescent="0.3">
      <c r="A6" s="55" t="s">
        <v>47</v>
      </c>
      <c r="B6" s="56"/>
      <c r="C6" s="56"/>
      <c r="D6" s="56"/>
      <c r="E6" s="57"/>
      <c r="F6" s="58"/>
      <c r="G6" s="59"/>
      <c r="H6" s="59"/>
      <c r="I6" s="59"/>
      <c r="J6" s="60"/>
      <c r="M6" s="18">
        <f t="shared" si="0"/>
        <v>0</v>
      </c>
    </row>
    <row r="7" spans="1:13" ht="18.75" x14ac:dyDescent="0.3">
      <c r="A7" s="55" t="s">
        <v>50</v>
      </c>
      <c r="B7" s="56"/>
      <c r="C7" s="56"/>
      <c r="D7" s="56"/>
      <c r="E7" s="57"/>
      <c r="F7" s="58"/>
      <c r="G7" s="59"/>
      <c r="H7" s="59"/>
      <c r="I7" s="59"/>
      <c r="J7" s="60"/>
      <c r="M7" s="18">
        <f t="shared" si="0"/>
        <v>0</v>
      </c>
    </row>
    <row r="8" spans="1:13" ht="51.75" customHeight="1" x14ac:dyDescent="0.3">
      <c r="A8" s="55" t="s">
        <v>57</v>
      </c>
      <c r="B8" s="56"/>
      <c r="C8" s="56"/>
      <c r="D8" s="56"/>
      <c r="E8" s="57"/>
      <c r="F8" s="58"/>
      <c r="G8" s="59"/>
      <c r="H8" s="59"/>
      <c r="I8" s="59"/>
      <c r="J8" s="60"/>
      <c r="M8" s="18">
        <f t="shared" si="0"/>
        <v>0</v>
      </c>
    </row>
    <row r="9" spans="1:13" ht="18.75" x14ac:dyDescent="0.3">
      <c r="A9" s="55" t="s">
        <v>51</v>
      </c>
      <c r="B9" s="56"/>
      <c r="C9" s="56"/>
      <c r="D9" s="56"/>
      <c r="E9" s="57"/>
      <c r="F9" s="58"/>
      <c r="G9" s="59"/>
      <c r="H9" s="59"/>
      <c r="I9" s="59"/>
      <c r="J9" s="60"/>
      <c r="M9" s="18">
        <f t="shared" si="0"/>
        <v>0</v>
      </c>
    </row>
    <row r="10" spans="1:13" ht="58.5" customHeight="1" x14ac:dyDescent="0.3">
      <c r="A10" s="55" t="s">
        <v>56</v>
      </c>
      <c r="B10" s="56"/>
      <c r="C10" s="56"/>
      <c r="D10" s="56"/>
      <c r="E10" s="57"/>
      <c r="F10" s="58"/>
      <c r="G10" s="59"/>
      <c r="H10" s="59"/>
      <c r="I10" s="59"/>
      <c r="J10" s="60"/>
      <c r="M10" s="18">
        <f t="shared" si="0"/>
        <v>0</v>
      </c>
    </row>
    <row r="11" spans="1:13" ht="42.75" customHeight="1" x14ac:dyDescent="0.25">
      <c r="A11" s="20"/>
      <c r="B11" s="20"/>
      <c r="C11" s="20"/>
      <c r="D11" s="20"/>
      <c r="E11" s="20"/>
      <c r="F11" s="21"/>
      <c r="G11" s="21"/>
      <c r="H11" s="21"/>
      <c r="I11" s="21"/>
      <c r="J11" s="21"/>
    </row>
    <row r="12" spans="1:13" ht="28.5" customHeight="1" x14ac:dyDescent="0.2">
      <c r="A12" s="62" t="s">
        <v>52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3" ht="28.5" customHeight="1" x14ac:dyDescent="0.2">
      <c r="A13" s="62" t="s">
        <v>53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3" x14ac:dyDescent="0.2">
      <c r="A14" s="3" t="str">
        <f ca="1">IF('Dati per grafico'!B55=1,"",'Dati per grafico'!B55)</f>
        <v/>
      </c>
      <c r="B14" s="4"/>
      <c r="C14" s="4"/>
      <c r="D14" s="4"/>
      <c r="E14" s="4"/>
      <c r="F14" s="4"/>
      <c r="G14" s="4"/>
      <c r="H14" s="4"/>
      <c r="I14" s="4"/>
      <c r="J14" s="4"/>
    </row>
    <row r="15" spans="1:13" ht="38.25" x14ac:dyDescent="0.2">
      <c r="A15" s="30" t="s">
        <v>5</v>
      </c>
      <c r="B15" s="31" t="s">
        <v>6</v>
      </c>
      <c r="C15" s="32" t="s">
        <v>48</v>
      </c>
      <c r="D15" s="33" t="s">
        <v>49</v>
      </c>
      <c r="E15" s="34" t="s">
        <v>7</v>
      </c>
      <c r="F15" s="35" t="s">
        <v>8</v>
      </c>
      <c r="G15" s="36" t="s">
        <v>9</v>
      </c>
      <c r="H15" s="37" t="s">
        <v>10</v>
      </c>
      <c r="I15" s="36" t="s">
        <v>11</v>
      </c>
      <c r="J15" s="37" t="s">
        <v>12</v>
      </c>
    </row>
    <row r="16" spans="1:13" x14ac:dyDescent="0.2">
      <c r="A16" s="54" t="s">
        <v>13</v>
      </c>
      <c r="B16" s="27" t="s">
        <v>13</v>
      </c>
      <c r="C16" s="28"/>
      <c r="D16" s="29"/>
      <c r="E16" s="22">
        <v>5000000</v>
      </c>
      <c r="F16" s="61" t="s">
        <v>14</v>
      </c>
      <c r="G16" s="22">
        <f>E16*C16</f>
        <v>0</v>
      </c>
      <c r="H16" s="22">
        <f>E16*D16</f>
        <v>0</v>
      </c>
      <c r="I16" s="53"/>
      <c r="J16" s="53"/>
    </row>
    <row r="17" spans="1:10" x14ac:dyDescent="0.2">
      <c r="A17" s="54"/>
      <c r="B17" s="27" t="s">
        <v>26</v>
      </c>
      <c r="C17" s="28"/>
      <c r="D17" s="29"/>
      <c r="E17" s="23">
        <f>E16</f>
        <v>5000000</v>
      </c>
      <c r="F17" s="61"/>
      <c r="G17" s="22">
        <f t="shared" ref="G17:G35" si="1">E17*C17</f>
        <v>0</v>
      </c>
      <c r="H17" s="22">
        <f t="shared" ref="H17:H35" si="2">E17*D17</f>
        <v>0</v>
      </c>
      <c r="I17" s="53"/>
      <c r="J17" s="53"/>
    </row>
    <row r="18" spans="1:10" x14ac:dyDescent="0.2">
      <c r="A18" s="54" t="s">
        <v>27</v>
      </c>
      <c r="B18" s="27" t="s">
        <v>59</v>
      </c>
      <c r="C18" s="28"/>
      <c r="D18" s="29"/>
      <c r="E18" s="22">
        <f>IF($F$6=0,20000,$F$6)</f>
        <v>20000</v>
      </c>
      <c r="F18" s="61"/>
      <c r="G18" s="22">
        <f t="shared" si="1"/>
        <v>0</v>
      </c>
      <c r="H18" s="22">
        <f t="shared" si="2"/>
        <v>0</v>
      </c>
      <c r="I18" s="53"/>
      <c r="J18" s="53"/>
    </row>
    <row r="19" spans="1:10" x14ac:dyDescent="0.2">
      <c r="A19" s="54"/>
      <c r="B19" s="27" t="s">
        <v>62</v>
      </c>
      <c r="C19" s="28"/>
      <c r="D19" s="29"/>
      <c r="E19" s="22">
        <f>IF($F$6=0,20000,$F$6)</f>
        <v>20000</v>
      </c>
      <c r="F19" s="61"/>
      <c r="G19" s="22">
        <f t="shared" si="1"/>
        <v>0</v>
      </c>
      <c r="H19" s="22">
        <f t="shared" si="2"/>
        <v>0</v>
      </c>
      <c r="I19" s="53"/>
      <c r="J19" s="53"/>
    </row>
    <row r="20" spans="1:10" x14ac:dyDescent="0.2">
      <c r="A20" s="54"/>
      <c r="B20" s="27" t="s">
        <v>30</v>
      </c>
      <c r="C20" s="28"/>
      <c r="D20" s="29"/>
      <c r="E20" s="22">
        <f>IF($F$6=0,2000,$F$6/10)</f>
        <v>2000</v>
      </c>
      <c r="F20" s="61"/>
      <c r="G20" s="22">
        <f t="shared" si="1"/>
        <v>0</v>
      </c>
      <c r="H20" s="22">
        <f t="shared" si="2"/>
        <v>0</v>
      </c>
      <c r="I20" s="53"/>
      <c r="J20" s="53"/>
    </row>
    <row r="21" spans="1:10" x14ac:dyDescent="0.2">
      <c r="A21" s="54"/>
      <c r="B21" s="27" t="s">
        <v>29</v>
      </c>
      <c r="C21" s="28"/>
      <c r="D21" s="29"/>
      <c r="E21" s="23">
        <f>IF(F6/20&gt;1000,F6/20,1000)</f>
        <v>1000</v>
      </c>
      <c r="F21" s="61"/>
      <c r="G21" s="22">
        <f t="shared" si="1"/>
        <v>0</v>
      </c>
      <c r="H21" s="22">
        <f t="shared" si="2"/>
        <v>0</v>
      </c>
      <c r="I21" s="53"/>
      <c r="J21" s="53"/>
    </row>
    <row r="22" spans="1:10" x14ac:dyDescent="0.2">
      <c r="A22" s="54"/>
      <c r="B22" s="27" t="s">
        <v>28</v>
      </c>
      <c r="C22" s="28"/>
      <c r="D22" s="29"/>
      <c r="E22" s="22">
        <f>IF($F$6=0,20000,$F$6)</f>
        <v>20000</v>
      </c>
      <c r="F22" s="61"/>
      <c r="G22" s="22">
        <f t="shared" si="1"/>
        <v>0</v>
      </c>
      <c r="H22" s="22">
        <f t="shared" si="2"/>
        <v>0</v>
      </c>
      <c r="I22" s="53"/>
      <c r="J22" s="53"/>
    </row>
    <row r="23" spans="1:10" x14ac:dyDescent="0.2">
      <c r="A23" s="54"/>
      <c r="B23" s="27" t="s">
        <v>31</v>
      </c>
      <c r="C23" s="28"/>
      <c r="D23" s="29"/>
      <c r="E23" s="22">
        <v>10000</v>
      </c>
      <c r="F23" s="61"/>
      <c r="G23" s="22">
        <f t="shared" si="1"/>
        <v>0</v>
      </c>
      <c r="H23" s="22">
        <f t="shared" si="2"/>
        <v>0</v>
      </c>
      <c r="I23" s="53"/>
      <c r="J23" s="53"/>
    </row>
    <row r="24" spans="1:10" x14ac:dyDescent="0.2">
      <c r="A24" s="54"/>
      <c r="B24" s="27" t="s">
        <v>32</v>
      </c>
      <c r="C24" s="28"/>
      <c r="D24" s="29"/>
      <c r="E24" s="22">
        <f>IF($F$6=0,20000,$F$6)</f>
        <v>20000</v>
      </c>
      <c r="F24" s="61"/>
      <c r="G24" s="22">
        <f t="shared" si="1"/>
        <v>0</v>
      </c>
      <c r="H24" s="22">
        <f t="shared" si="2"/>
        <v>0</v>
      </c>
      <c r="I24" s="22"/>
      <c r="J24" s="22"/>
    </row>
    <row r="25" spans="1:10" x14ac:dyDescent="0.2">
      <c r="A25" s="54"/>
      <c r="B25" s="27" t="s">
        <v>63</v>
      </c>
      <c r="C25" s="28"/>
      <c r="D25" s="29"/>
      <c r="E25" s="23">
        <f>IF($F$6=0,1000,$F$6/20)</f>
        <v>1000</v>
      </c>
      <c r="F25" s="61"/>
      <c r="G25" s="22">
        <f t="shared" si="1"/>
        <v>0</v>
      </c>
      <c r="H25" s="22">
        <f t="shared" si="2"/>
        <v>0</v>
      </c>
      <c r="I25" s="22"/>
      <c r="J25" s="22"/>
    </row>
    <row r="26" spans="1:10" x14ac:dyDescent="0.2">
      <c r="A26" s="24" t="s">
        <v>46</v>
      </c>
      <c r="B26" s="27" t="s">
        <v>15</v>
      </c>
      <c r="C26" s="28"/>
      <c r="D26" s="29"/>
      <c r="E26" s="22">
        <f>IF($F$6=0,20000,$F$6)</f>
        <v>20000</v>
      </c>
      <c r="F26" s="61"/>
      <c r="G26" s="22">
        <f t="shared" si="1"/>
        <v>0</v>
      </c>
      <c r="H26" s="22">
        <f t="shared" si="2"/>
        <v>0</v>
      </c>
      <c r="I26" s="22"/>
      <c r="J26" s="22"/>
    </row>
    <row r="27" spans="1:10" x14ac:dyDescent="0.2">
      <c r="A27" s="54" t="s">
        <v>40</v>
      </c>
      <c r="B27" s="27" t="s">
        <v>33</v>
      </c>
      <c r="C27" s="28"/>
      <c r="D27" s="29"/>
      <c r="E27" s="22">
        <f>IF($F$6=0,2000,$F$6/10)</f>
        <v>2000</v>
      </c>
      <c r="F27" s="61"/>
      <c r="G27" s="22">
        <f t="shared" si="1"/>
        <v>0</v>
      </c>
      <c r="H27" s="22">
        <f t="shared" si="2"/>
        <v>0</v>
      </c>
      <c r="I27" s="22"/>
      <c r="J27" s="22"/>
    </row>
    <row r="28" spans="1:10" x14ac:dyDescent="0.2">
      <c r="A28" s="54"/>
      <c r="B28" s="27" t="s">
        <v>60</v>
      </c>
      <c r="C28" s="28"/>
      <c r="D28" s="29"/>
      <c r="E28" s="22">
        <v>90000</v>
      </c>
      <c r="F28" s="61"/>
      <c r="G28" s="22">
        <f t="shared" si="1"/>
        <v>0</v>
      </c>
      <c r="H28" s="22">
        <f t="shared" si="2"/>
        <v>0</v>
      </c>
      <c r="I28" s="22"/>
      <c r="J28" s="22"/>
    </row>
    <row r="29" spans="1:10" x14ac:dyDescent="0.2">
      <c r="A29" s="54"/>
      <c r="B29" s="27" t="s">
        <v>61</v>
      </c>
      <c r="C29" s="28"/>
      <c r="D29" s="29"/>
      <c r="E29" s="23">
        <f>IF((C26+D26)&gt;0,1000,0)</f>
        <v>0</v>
      </c>
      <c r="F29" s="61"/>
      <c r="G29" s="22">
        <f t="shared" si="1"/>
        <v>0</v>
      </c>
      <c r="H29" s="22">
        <f t="shared" si="2"/>
        <v>0</v>
      </c>
      <c r="I29" s="22"/>
      <c r="J29" s="22"/>
    </row>
    <row r="30" spans="1:10" x14ac:dyDescent="0.2">
      <c r="A30" s="54"/>
      <c r="B30" s="27" t="s">
        <v>34</v>
      </c>
      <c r="C30" s="28"/>
      <c r="D30" s="29"/>
      <c r="E30" s="22">
        <v>1000</v>
      </c>
      <c r="F30" s="25" t="s">
        <v>14</v>
      </c>
      <c r="G30" s="22">
        <f t="shared" si="1"/>
        <v>0</v>
      </c>
      <c r="H30" s="22">
        <f t="shared" si="2"/>
        <v>0</v>
      </c>
      <c r="I30" s="22"/>
      <c r="J30" s="22"/>
    </row>
    <row r="31" spans="1:10" x14ac:dyDescent="0.2">
      <c r="A31" s="54"/>
      <c r="B31" s="27" t="s">
        <v>38</v>
      </c>
      <c r="C31" s="28"/>
      <c r="D31" s="29"/>
      <c r="E31" s="22">
        <v>500</v>
      </c>
      <c r="F31" s="25"/>
      <c r="G31" s="22">
        <f t="shared" si="1"/>
        <v>0</v>
      </c>
      <c r="H31" s="22">
        <f t="shared" si="2"/>
        <v>0</v>
      </c>
      <c r="I31" s="53"/>
      <c r="J31" s="53"/>
    </row>
    <row r="32" spans="1:10" x14ac:dyDescent="0.2">
      <c r="A32" s="54"/>
      <c r="B32" s="27" t="s">
        <v>36</v>
      </c>
      <c r="C32" s="28"/>
      <c r="D32" s="29"/>
      <c r="E32" s="22">
        <v>5000</v>
      </c>
      <c r="F32" s="25"/>
      <c r="G32" s="22">
        <f t="shared" si="1"/>
        <v>0</v>
      </c>
      <c r="H32" s="22">
        <f t="shared" si="2"/>
        <v>0</v>
      </c>
      <c r="I32" s="53"/>
      <c r="J32" s="53"/>
    </row>
    <row r="33" spans="1:10" x14ac:dyDescent="0.2">
      <c r="A33" s="54"/>
      <c r="B33" s="27" t="s">
        <v>37</v>
      </c>
      <c r="C33" s="28"/>
      <c r="D33" s="29"/>
      <c r="E33" s="22">
        <v>10000</v>
      </c>
      <c r="F33" s="25"/>
      <c r="G33" s="22">
        <f t="shared" si="1"/>
        <v>0</v>
      </c>
      <c r="H33" s="22">
        <f t="shared" si="2"/>
        <v>0</v>
      </c>
      <c r="I33" s="53"/>
      <c r="J33" s="53"/>
    </row>
    <row r="34" spans="1:10" x14ac:dyDescent="0.2">
      <c r="A34" s="54"/>
      <c r="B34" s="27" t="s">
        <v>39</v>
      </c>
      <c r="C34" s="28"/>
      <c r="D34" s="29"/>
      <c r="E34" s="22">
        <v>500</v>
      </c>
      <c r="F34" s="25"/>
      <c r="G34" s="22">
        <f t="shared" si="1"/>
        <v>0</v>
      </c>
      <c r="H34" s="22">
        <f t="shared" si="2"/>
        <v>0</v>
      </c>
      <c r="I34" s="53"/>
      <c r="J34" s="53"/>
    </row>
    <row r="35" spans="1:10" x14ac:dyDescent="0.2">
      <c r="A35" s="54"/>
      <c r="B35" s="27" t="s">
        <v>35</v>
      </c>
      <c r="C35" s="28"/>
      <c r="D35" s="29"/>
      <c r="E35" s="22">
        <v>250000</v>
      </c>
      <c r="F35" s="25"/>
      <c r="G35" s="22">
        <f t="shared" si="1"/>
        <v>0</v>
      </c>
      <c r="H35" s="22">
        <f t="shared" si="2"/>
        <v>0</v>
      </c>
      <c r="I35" s="26"/>
      <c r="J35" s="26"/>
    </row>
    <row r="36" spans="1:10" x14ac:dyDescent="0.2">
      <c r="I36" s="38">
        <f>SUM(I16:I35)</f>
        <v>0</v>
      </c>
      <c r="J36" s="38">
        <f>SUM(J16:J35)</f>
        <v>0</v>
      </c>
    </row>
  </sheetData>
  <sheetProtection sheet="1" objects="1" scenarios="1"/>
  <mergeCells count="29">
    <mergeCell ref="F10:J10"/>
    <mergeCell ref="F8:J8"/>
    <mergeCell ref="A13:J13"/>
    <mergeCell ref="A12:J12"/>
    <mergeCell ref="A1:J1"/>
    <mergeCell ref="A6:E6"/>
    <mergeCell ref="F6:J6"/>
    <mergeCell ref="A3:E3"/>
    <mergeCell ref="F3:J3"/>
    <mergeCell ref="A4:E4"/>
    <mergeCell ref="F4:J4"/>
    <mergeCell ref="A5:E5"/>
    <mergeCell ref="F5:J5"/>
    <mergeCell ref="J20:J23"/>
    <mergeCell ref="A27:A35"/>
    <mergeCell ref="I31:I34"/>
    <mergeCell ref="J31:J34"/>
    <mergeCell ref="A7:E7"/>
    <mergeCell ref="A9:E9"/>
    <mergeCell ref="F7:J7"/>
    <mergeCell ref="F9:J9"/>
    <mergeCell ref="A8:E8"/>
    <mergeCell ref="A10:E10"/>
    <mergeCell ref="A16:A17"/>
    <mergeCell ref="F16:F29"/>
    <mergeCell ref="I16:I19"/>
    <mergeCell ref="J16:J19"/>
    <mergeCell ref="A18:A25"/>
    <mergeCell ref="I20:I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tabSelected="1" zoomScale="105" zoomScaleNormal="105" workbookViewId="0">
      <selection activeCell="J31" sqref="J31"/>
    </sheetView>
  </sheetViews>
  <sheetFormatPr defaultColWidth="11.5703125" defaultRowHeight="12.75" x14ac:dyDescent="0.2"/>
  <cols>
    <col min="1" max="1" width="19.5703125" customWidth="1"/>
    <col min="2" max="2" width="25.5703125" customWidth="1"/>
    <col min="3" max="3" width="12.140625" customWidth="1"/>
    <col min="4" max="4" width="10.42578125" customWidth="1"/>
    <col min="5" max="5" width="13" customWidth="1"/>
    <col min="6" max="6" width="12.42578125" customWidth="1"/>
    <col min="7" max="7" width="14.7109375" customWidth="1"/>
    <col min="8" max="8" width="16" customWidth="1"/>
    <col min="13" max="13" width="17.42578125" customWidth="1"/>
  </cols>
  <sheetData>
    <row r="1" spans="1:9" ht="15.75" x14ac:dyDescent="0.25">
      <c r="A1" s="68" t="s">
        <v>0</v>
      </c>
      <c r="B1" s="68"/>
      <c r="C1" s="68"/>
      <c r="D1" s="69" t="str">
        <f>IF('INSERIMENTO DATI'!M3=0,"",'INSERIMENTO DATI'!M3)</f>
        <v/>
      </c>
      <c r="E1" s="70"/>
      <c r="F1" s="70"/>
      <c r="G1" s="70"/>
      <c r="H1" s="70"/>
      <c r="I1" s="1"/>
    </row>
    <row r="2" spans="1:9" ht="15.75" x14ac:dyDescent="0.25">
      <c r="A2" s="68" t="s">
        <v>1</v>
      </c>
      <c r="B2" s="68"/>
      <c r="C2" s="68"/>
      <c r="D2" s="69" t="str">
        <f>IF('INSERIMENTO DATI'!M4=0,"",'INSERIMENTO DATI'!M4)</f>
        <v>mysbc.ch SA</v>
      </c>
      <c r="E2" s="70"/>
      <c r="F2" s="70"/>
      <c r="G2" s="70"/>
      <c r="H2" s="70"/>
      <c r="I2" s="1"/>
    </row>
    <row r="3" spans="1:9" ht="15.75" x14ac:dyDescent="0.25">
      <c r="A3" s="71" t="s">
        <v>3</v>
      </c>
      <c r="B3" s="71"/>
      <c r="C3" s="71"/>
      <c r="D3" s="69" t="str">
        <f>IF('INSERIMENTO DATI'!M5=0,"",'INSERIMENTO DATI'!M5)</f>
        <v>Valutazione rischi/premi Veicolo a motore</v>
      </c>
      <c r="E3" s="70"/>
      <c r="F3" s="70"/>
      <c r="G3" s="70"/>
      <c r="H3" s="70"/>
      <c r="I3" s="1"/>
    </row>
    <row r="4" spans="1:9" ht="15.75" x14ac:dyDescent="0.25">
      <c r="A4" s="72" t="s">
        <v>47</v>
      </c>
      <c r="B4" s="73"/>
      <c r="C4" s="74"/>
      <c r="D4" s="69" t="str">
        <f>IF('INSERIMENTO DATI'!M6=0,"",'INSERIMENTO DATI'!M6)</f>
        <v/>
      </c>
      <c r="E4" s="70"/>
      <c r="F4" s="70"/>
      <c r="G4" s="70"/>
      <c r="H4" s="70"/>
      <c r="I4" s="1"/>
    </row>
    <row r="5" spans="1:9" ht="15.75" x14ac:dyDescent="0.25">
      <c r="A5" s="68" t="s">
        <v>4</v>
      </c>
      <c r="B5" s="68"/>
      <c r="C5" s="68"/>
      <c r="D5" s="76">
        <f ca="1">NOW()</f>
        <v>44653.750632523152</v>
      </c>
      <c r="E5" s="76"/>
      <c r="F5" s="76"/>
      <c r="G5" s="76"/>
      <c r="H5" s="76"/>
      <c r="I5" s="2"/>
    </row>
    <row r="6" spans="1:9" x14ac:dyDescent="0.2">
      <c r="A6" s="39" t="str">
        <f ca="1">IF('Dati per grafico'!B55=1,"",'Dati per grafico'!B55)</f>
        <v/>
      </c>
      <c r="B6" s="40"/>
      <c r="C6" s="40"/>
      <c r="D6" s="40"/>
      <c r="E6" s="40"/>
      <c r="F6" s="40"/>
      <c r="G6" s="40"/>
      <c r="H6" s="40"/>
    </row>
    <row r="7" spans="1:9" s="7" customFormat="1" ht="33.75" customHeight="1" x14ac:dyDescent="0.2">
      <c r="A7" s="41" t="s">
        <v>5</v>
      </c>
      <c r="B7" s="42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45" t="s">
        <v>11</v>
      </c>
      <c r="H7" s="46" t="s">
        <v>12</v>
      </c>
    </row>
    <row r="8" spans="1:9" x14ac:dyDescent="0.2">
      <c r="A8" s="80" t="str">
        <f>'INSERIMENTO DATI'!A16</f>
        <v>RC</v>
      </c>
      <c r="B8" s="47" t="str">
        <f>IF('INSERIMENTO DATI'!B16=0,"",'INSERIMENTO DATI'!B16)</f>
        <v>RC</v>
      </c>
      <c r="C8" s="48">
        <f>IF('INSERIMENTO DATI'!E16=0,"",'INSERIMENTO DATI'!E16)</f>
        <v>5000000</v>
      </c>
      <c r="D8" s="81" t="str">
        <f>'INSERIMENTO DATI'!F16</f>
        <v>ZURIGO</v>
      </c>
      <c r="E8" s="48" t="str">
        <f>IF('INSERIMENTO DATI'!G16=0,"",'INSERIMENTO DATI'!G16)</f>
        <v/>
      </c>
      <c r="F8" s="48" t="str">
        <f>IF('INSERIMENTO DATI'!H16=0,"",'INSERIMENTO DATI'!H16)</f>
        <v/>
      </c>
      <c r="G8" s="75" t="str">
        <f>IF('INSERIMENTO DATI'!I16=0,"",'INSERIMENTO DATI'!I16)</f>
        <v/>
      </c>
      <c r="H8" s="75" t="str">
        <f>IF('INSERIMENTO DATI'!J16=0,"",'INSERIMENTO DATI'!J16)</f>
        <v/>
      </c>
    </row>
    <row r="9" spans="1:9" x14ac:dyDescent="0.2">
      <c r="A9" s="80"/>
      <c r="B9" s="47" t="str">
        <f>IF('INSERIMENTO DATI'!B17=0,"",'INSERIMENTO DATI'!B17)</f>
        <v>Colpa grave</v>
      </c>
      <c r="C9" s="48">
        <f>IF('INSERIMENTO DATI'!E17=0,"",'INSERIMENTO DATI'!E17)</f>
        <v>5000000</v>
      </c>
      <c r="D9" s="81"/>
      <c r="E9" s="48" t="str">
        <f>IF('INSERIMENTO DATI'!G17=0,"",'INSERIMENTO DATI'!G17)</f>
        <v/>
      </c>
      <c r="F9" s="48" t="str">
        <f>IF('INSERIMENTO DATI'!H17=0,"",'INSERIMENTO DATI'!H17)</f>
        <v/>
      </c>
      <c r="G9" s="75"/>
      <c r="H9" s="75"/>
    </row>
    <row r="10" spans="1:9" x14ac:dyDescent="0.2">
      <c r="A10" s="80" t="str">
        <f>'INSERIMENTO DATI'!A18</f>
        <v>Casco parziale</v>
      </c>
      <c r="B10" s="47" t="str">
        <f>IF('INSERIMENTO DATI'!B18=0,"",'INSERIMENTO DATI'!B18)</f>
        <v>Incendio/Danni natura</v>
      </c>
      <c r="C10" s="48">
        <f>IF('INSERIMENTO DATI'!E18=0,"",'INSERIMENTO DATI'!E18)</f>
        <v>20000</v>
      </c>
      <c r="D10" s="81"/>
      <c r="E10" s="48" t="str">
        <f>IF('INSERIMENTO DATI'!G18=0,"",'INSERIMENTO DATI'!G18)</f>
        <v/>
      </c>
      <c r="F10" s="48" t="str">
        <f>IF('INSERIMENTO DATI'!H18=0,"",'INSERIMENTO DATI'!H18)</f>
        <v/>
      </c>
      <c r="G10" s="75"/>
      <c r="H10" s="75"/>
    </row>
    <row r="11" spans="1:9" x14ac:dyDescent="0.2">
      <c r="A11" s="80"/>
      <c r="B11" s="47" t="str">
        <f>IF('INSERIMENTO DATI'!B19=0,"",'INSERIMENTO DATI'!B19)</f>
        <v>Grandine</v>
      </c>
      <c r="C11" s="48">
        <f>IF('INSERIMENTO DATI'!E19=0,"",'INSERIMENTO DATI'!E19)</f>
        <v>20000</v>
      </c>
      <c r="D11" s="81"/>
      <c r="E11" s="48" t="str">
        <f>IF('INSERIMENTO DATI'!G19=0,"",'INSERIMENTO DATI'!G19)</f>
        <v/>
      </c>
      <c r="F11" s="48" t="str">
        <f>IF('INSERIMENTO DATI'!H19=0,"",'INSERIMENTO DATI'!H19)</f>
        <v/>
      </c>
      <c r="G11" s="75"/>
      <c r="H11" s="75"/>
    </row>
    <row r="12" spans="1:9" x14ac:dyDescent="0.2">
      <c r="A12" s="80"/>
      <c r="B12" s="47" t="str">
        <f>IF('INSERIMENTO DATI'!B20=0,"",'INSERIMENTO DATI'!B20)</f>
        <v>Acqua</v>
      </c>
      <c r="C12" s="48">
        <f>IF('INSERIMENTO DATI'!E20=0,"",'INSERIMENTO DATI'!E20)</f>
        <v>2000</v>
      </c>
      <c r="D12" s="81"/>
      <c r="E12" s="48" t="str">
        <f>IF('INSERIMENTO DATI'!G20=0,"",'INSERIMENTO DATI'!G20)</f>
        <v/>
      </c>
      <c r="F12" s="48" t="str">
        <f>IF('INSERIMENTO DATI'!H20=0,"",'INSERIMENTO DATI'!H20)</f>
        <v/>
      </c>
      <c r="G12" s="75" t="str">
        <f>IF('INSERIMENTO DATI'!I20=0,"",'INSERIMENTO DATI'!I20)</f>
        <v/>
      </c>
      <c r="H12" s="75" t="str">
        <f>IF('INSERIMENTO DATI'!J20=0,"",'INSERIMENTO DATI'!J20)</f>
        <v/>
      </c>
    </row>
    <row r="13" spans="1:9" x14ac:dyDescent="0.2">
      <c r="A13" s="80"/>
      <c r="B13" s="47" t="str">
        <f>IF('INSERIMENTO DATI'!B21=0,"",'INSERIMENTO DATI'!B21)</f>
        <v>Vetri</v>
      </c>
      <c r="C13" s="48">
        <f>IF('INSERIMENTO DATI'!E21=0,"",'INSERIMENTO DATI'!E21)</f>
        <v>1000</v>
      </c>
      <c r="D13" s="81"/>
      <c r="E13" s="48" t="str">
        <f>IF('INSERIMENTO DATI'!G21=0,"",'INSERIMENTO DATI'!G21)</f>
        <v/>
      </c>
      <c r="F13" s="48" t="str">
        <f>IF('INSERIMENTO DATI'!H21=0,"",'INSERIMENTO DATI'!H21)</f>
        <v/>
      </c>
      <c r="G13" s="75"/>
      <c r="H13" s="75"/>
    </row>
    <row r="14" spans="1:9" x14ac:dyDescent="0.2">
      <c r="A14" s="80"/>
      <c r="B14" s="47" t="str">
        <f>IF('INSERIMENTO DATI'!B22=0,"",'INSERIMENTO DATI'!B22)</f>
        <v>Furto</v>
      </c>
      <c r="C14" s="48">
        <f>IF('INSERIMENTO DATI'!E22=0,"",'INSERIMENTO DATI'!E22)</f>
        <v>20000</v>
      </c>
      <c r="D14" s="81"/>
      <c r="E14" s="48" t="str">
        <f>IF('INSERIMENTO DATI'!G22=0,"",'INSERIMENTO DATI'!G22)</f>
        <v/>
      </c>
      <c r="F14" s="48" t="str">
        <f>IF('INSERIMENTO DATI'!H22=0,"",'INSERIMENTO DATI'!H22)</f>
        <v/>
      </c>
      <c r="G14" s="75"/>
      <c r="H14" s="75"/>
    </row>
    <row r="15" spans="1:9" x14ac:dyDescent="0.2">
      <c r="A15" s="80"/>
      <c r="B15" s="47" t="str">
        <f>IF('INSERIMENTO DATI'!B23=0,"",'INSERIMENTO DATI'!B23)</f>
        <v>Beni trasportati</v>
      </c>
      <c r="C15" s="48">
        <f>IF('INSERIMENTO DATI'!E23=0,"",'INSERIMENTO DATI'!E23)</f>
        <v>10000</v>
      </c>
      <c r="D15" s="81"/>
      <c r="E15" s="48" t="str">
        <f>IF('INSERIMENTO DATI'!G23=0,"",'INSERIMENTO DATI'!G23)</f>
        <v/>
      </c>
      <c r="F15" s="48" t="str">
        <f>IF('INSERIMENTO DATI'!H23=0,"",'INSERIMENTO DATI'!H23)</f>
        <v/>
      </c>
      <c r="G15" s="75"/>
      <c r="H15" s="75"/>
    </row>
    <row r="16" spans="1:9" ht="12.75" customHeight="1" x14ac:dyDescent="0.2">
      <c r="A16" s="80"/>
      <c r="B16" s="47" t="str">
        <f>IF('INSERIMENTO DATI'!B24=0,"",'INSERIMENTO DATI'!B24)</f>
        <v>Vandalismo</v>
      </c>
      <c r="C16" s="48">
        <f>IF('INSERIMENTO DATI'!E24=0,"",'INSERIMENTO DATI'!E24)</f>
        <v>20000</v>
      </c>
      <c r="D16" s="81"/>
      <c r="E16" s="48" t="str">
        <f>IF('INSERIMENTO DATI'!G24=0,"",'INSERIMENTO DATI'!G24)</f>
        <v/>
      </c>
      <c r="F16" s="48" t="str">
        <f>IF('INSERIMENTO DATI'!H24=0,"",'INSERIMENTO DATI'!H24)</f>
        <v/>
      </c>
      <c r="G16" s="48" t="str">
        <f>IF('INSERIMENTO DATI'!I24=0,"",'INSERIMENTO DATI'!I24)</f>
        <v/>
      </c>
      <c r="H16" s="48" t="str">
        <f>IF('INSERIMENTO DATI'!J24=0,"",'INSERIMENTO DATI'!J24)</f>
        <v/>
      </c>
    </row>
    <row r="17" spans="1:8" x14ac:dyDescent="0.2">
      <c r="A17" s="80"/>
      <c r="B17" s="47" t="str">
        <f>IF('INSERIMENTO DATI'!B25=0,"",'INSERIMENTO DATI'!B25)</f>
        <v>Animali / martore</v>
      </c>
      <c r="C17" s="48">
        <f>IF('INSERIMENTO DATI'!E25=0,"",'INSERIMENTO DATI'!E25)</f>
        <v>1000</v>
      </c>
      <c r="D17" s="81"/>
      <c r="E17" s="48" t="str">
        <f>IF('INSERIMENTO DATI'!G25=0,"",'INSERIMENTO DATI'!G25)</f>
        <v/>
      </c>
      <c r="F17" s="48" t="str">
        <f>IF('INSERIMENTO DATI'!H25=0,"",'INSERIMENTO DATI'!H25)</f>
        <v/>
      </c>
      <c r="G17" s="48" t="str">
        <f>IF('INSERIMENTO DATI'!I25=0,"",'INSERIMENTO DATI'!I25)</f>
        <v/>
      </c>
      <c r="H17" s="48" t="str">
        <f>IF('INSERIMENTO DATI'!J25=0,"",'INSERIMENTO DATI'!J25)</f>
        <v/>
      </c>
    </row>
    <row r="18" spans="1:8" x14ac:dyDescent="0.2">
      <c r="A18" s="49" t="str">
        <f>'INSERIMENTO DATI'!A26</f>
        <v>C.T.</v>
      </c>
      <c r="B18" s="47" t="str">
        <f>IF('INSERIMENTO DATI'!B26=0,"",'INSERIMENTO DATI'!B26)</f>
        <v>Collisione</v>
      </c>
      <c r="C18" s="48">
        <f>IF('INSERIMENTO DATI'!E26=0,"",'INSERIMENTO DATI'!E26)</f>
        <v>20000</v>
      </c>
      <c r="D18" s="81"/>
      <c r="E18" s="48" t="str">
        <f>IF('INSERIMENTO DATI'!G26=0,"",'INSERIMENTO DATI'!G26)</f>
        <v/>
      </c>
      <c r="F18" s="48" t="str">
        <f>IF('INSERIMENTO DATI'!H26=0,"",'INSERIMENTO DATI'!H26)</f>
        <v/>
      </c>
      <c r="G18" s="48" t="str">
        <f>IF('INSERIMENTO DATI'!I26=0,"",'INSERIMENTO DATI'!I26)</f>
        <v/>
      </c>
      <c r="H18" s="48" t="str">
        <f>IF('INSERIMENTO DATI'!J26=0,"",'INSERIMENTO DATI'!J26)</f>
        <v/>
      </c>
    </row>
    <row r="19" spans="1:8" x14ac:dyDescent="0.2">
      <c r="A19" s="80" t="str">
        <f>'INSERIMENTO DATI'!A27</f>
        <v>Coperture accessorie</v>
      </c>
      <c r="B19" s="47" t="str">
        <f>IF('INSERIMENTO DATI'!B27=0,"",'INSERIMENTO DATI'!B27)</f>
        <v>Danni di parcheggio</v>
      </c>
      <c r="C19" s="48">
        <f>IF('INSERIMENTO DATI'!E27=0,"",'INSERIMENTO DATI'!E27)</f>
        <v>2000</v>
      </c>
      <c r="D19" s="81"/>
      <c r="E19" s="48" t="str">
        <f>IF('INSERIMENTO DATI'!G27=0,"",'INSERIMENTO DATI'!G27)</f>
        <v/>
      </c>
      <c r="F19" s="48" t="str">
        <f>IF('INSERIMENTO DATI'!H27=0,"",'INSERIMENTO DATI'!H27)</f>
        <v/>
      </c>
      <c r="G19" s="48" t="str">
        <f>IF('INSERIMENTO DATI'!I27=0,"",'INSERIMENTO DATI'!I27)</f>
        <v/>
      </c>
      <c r="H19" s="48" t="str">
        <f>IF('INSERIMENTO DATI'!J27=0,"",'INSERIMENTO DATI'!J27)</f>
        <v/>
      </c>
    </row>
    <row r="20" spans="1:8" x14ac:dyDescent="0.2">
      <c r="A20" s="80"/>
      <c r="B20" s="47" t="str">
        <f>IF('INSERIMENTO DATI'!B28=0,"",'INSERIMENTO DATI'!B28)</f>
        <v>Infortunio/Decesso</v>
      </c>
      <c r="C20" s="48">
        <f>IF('INSERIMENTO DATI'!E28=0,"",'INSERIMENTO DATI'!E28)</f>
        <v>90000</v>
      </c>
      <c r="D20" s="81"/>
      <c r="E20" s="48" t="str">
        <f>IF('INSERIMENTO DATI'!G28=0,"",'INSERIMENTO DATI'!G28)</f>
        <v/>
      </c>
      <c r="F20" s="48" t="str">
        <f>IF('INSERIMENTO DATI'!H28=0,"",'INSERIMENTO DATI'!H28)</f>
        <v/>
      </c>
      <c r="G20" s="48" t="str">
        <f>IF('INSERIMENTO DATI'!I28=0,"",'INSERIMENTO DATI'!I28)</f>
        <v/>
      </c>
      <c r="H20" s="48" t="str">
        <f>IF('INSERIMENTO DATI'!J28=0,"",'INSERIMENTO DATI'!J28)</f>
        <v/>
      </c>
    </row>
    <row r="21" spans="1:8" x14ac:dyDescent="0.2">
      <c r="A21" s="80"/>
      <c r="B21" s="47" t="str">
        <f>IF('INSERIMENTO DATI'!B29=0,"",'INSERIMENTO DATI'!B29)</f>
        <v>Franchigie</v>
      </c>
      <c r="C21" s="48" t="str">
        <f>IF('INSERIMENTO DATI'!E29=0,"",'INSERIMENTO DATI'!E29)</f>
        <v/>
      </c>
      <c r="D21" s="81"/>
      <c r="E21" s="48" t="str">
        <f>IF('INSERIMENTO DATI'!G29=0,"",'INSERIMENTO DATI'!G29)</f>
        <v/>
      </c>
      <c r="F21" s="48" t="str">
        <f>IF('INSERIMENTO DATI'!H29=0,"",'INSERIMENTO DATI'!H29)</f>
        <v/>
      </c>
      <c r="G21" s="48" t="str">
        <f>IF('INSERIMENTO DATI'!I29=0,"",'INSERIMENTO DATI'!I29)</f>
        <v/>
      </c>
      <c r="H21" s="48" t="str">
        <f>IF('INSERIMENTO DATI'!J29=0,"",'INSERIMENTO DATI'!J29)</f>
        <v/>
      </c>
    </row>
    <row r="22" spans="1:8" x14ac:dyDescent="0.2">
      <c r="A22" s="80"/>
      <c r="B22" s="47" t="str">
        <f>IF('INSERIMENTO DATI'!B30=0,"",'INSERIMENTO DATI'!B30)</f>
        <v>Auto di cortesia</v>
      </c>
      <c r="C22" s="48">
        <f>IF('INSERIMENTO DATI'!E30=0,"",'INSERIMENTO DATI'!E30)</f>
        <v>1000</v>
      </c>
      <c r="D22" s="50" t="str">
        <f>IF('INSERIMENTO DATI'!F30=0,"",'INSERIMENTO DATI'!F30)</f>
        <v>ZURIGO</v>
      </c>
      <c r="E22" s="48" t="str">
        <f>IF('INSERIMENTO DATI'!G30=0,"",'INSERIMENTO DATI'!G30)</f>
        <v/>
      </c>
      <c r="F22" s="48" t="str">
        <f>IF('INSERIMENTO DATI'!H30=0,"",'INSERIMENTO DATI'!H30)</f>
        <v/>
      </c>
      <c r="G22" s="48" t="str">
        <f>IF('INSERIMENTO DATI'!I30=0,"",'INSERIMENTO DATI'!I30)</f>
        <v/>
      </c>
      <c r="H22" s="48" t="str">
        <f>IF('INSERIMENTO DATI'!J30=0,"",'INSERIMENTO DATI'!J30)</f>
        <v/>
      </c>
    </row>
    <row r="23" spans="1:8" x14ac:dyDescent="0.2">
      <c r="A23" s="80"/>
      <c r="B23" s="47" t="str">
        <f>IF('INSERIMENTO DATI'!B31=0,"",'INSERIMENTO DATI'!B31)</f>
        <v>Assistenza tecnica/perizia</v>
      </c>
      <c r="C23" s="48">
        <f>IF('INSERIMENTO DATI'!E31=0,"",'INSERIMENTO DATI'!E31)</f>
        <v>500</v>
      </c>
      <c r="D23" s="50" t="str">
        <f>IF('INSERIMENTO DATI'!F31=0,"",'INSERIMENTO DATI'!F31)</f>
        <v/>
      </c>
      <c r="E23" s="48" t="str">
        <f>IF('INSERIMENTO DATI'!G31=0,"",'INSERIMENTO DATI'!G31)</f>
        <v/>
      </c>
      <c r="F23" s="48" t="str">
        <f>IF('INSERIMENTO DATI'!H31=0,"",'INSERIMENTO DATI'!H31)</f>
        <v/>
      </c>
      <c r="G23" s="75" t="str">
        <f>IF('INSERIMENTO DATI'!I31=0,"",'INSERIMENTO DATI'!I31)</f>
        <v/>
      </c>
      <c r="H23" s="75" t="str">
        <f>IF('INSERIMENTO DATI'!J31=0,"",'INSERIMENTO DATI'!J31)</f>
        <v/>
      </c>
    </row>
    <row r="24" spans="1:8" x14ac:dyDescent="0.2">
      <c r="A24" s="80"/>
      <c r="B24" s="47" t="str">
        <f>IF('INSERIMENTO DATI'!B32=0,"",'INSERIMENTO DATI'!B32)</f>
        <v>Soccorso stradale</v>
      </c>
      <c r="C24" s="48">
        <f>IF('INSERIMENTO DATI'!E32=0,"",'INSERIMENTO DATI'!E32)</f>
        <v>5000</v>
      </c>
      <c r="D24" s="50" t="str">
        <f>IF('INSERIMENTO DATI'!F32=0,"",'INSERIMENTO DATI'!F32)</f>
        <v/>
      </c>
      <c r="E24" s="48" t="str">
        <f>IF('INSERIMENTO DATI'!G32=0,"",'INSERIMENTO DATI'!G32)</f>
        <v/>
      </c>
      <c r="F24" s="48" t="str">
        <f>IF('INSERIMENTO DATI'!H32=0,"",'INSERIMENTO DATI'!H32)</f>
        <v/>
      </c>
      <c r="G24" s="75"/>
      <c r="H24" s="75"/>
    </row>
    <row r="25" spans="1:8" x14ac:dyDescent="0.2">
      <c r="A25" s="80"/>
      <c r="B25" s="47" t="str">
        <f>IF('INSERIMENTO DATI'!B33=0,"",'INSERIMENTO DATI'!B33)</f>
        <v>Rimpatrio dall'estero</v>
      </c>
      <c r="C25" s="48">
        <f>IF('INSERIMENTO DATI'!E33=0,"",'INSERIMENTO DATI'!E33)</f>
        <v>10000</v>
      </c>
      <c r="D25" s="50" t="str">
        <f>IF('INSERIMENTO DATI'!F33=0,"",'INSERIMENTO DATI'!F33)</f>
        <v/>
      </c>
      <c r="E25" s="48" t="str">
        <f>IF('INSERIMENTO DATI'!G33=0,"",'INSERIMENTO DATI'!G33)</f>
        <v/>
      </c>
      <c r="F25" s="48" t="str">
        <f>IF('INSERIMENTO DATI'!H33=0,"",'INSERIMENTO DATI'!H33)</f>
        <v/>
      </c>
      <c r="G25" s="75"/>
      <c r="H25" s="75"/>
    </row>
    <row r="26" spans="1:8" x14ac:dyDescent="0.2">
      <c r="A26" s="80"/>
      <c r="B26" s="47" t="str">
        <f>IF('INSERIMENTO DATI'!B34=0,"",'INSERIMENTO DATI'!B34)</f>
        <v>Gestione sinistro</v>
      </c>
      <c r="C26" s="48">
        <f>IF('INSERIMENTO DATI'!E34=0,"",'INSERIMENTO DATI'!E34)</f>
        <v>500</v>
      </c>
      <c r="D26" s="50" t="str">
        <f>IF('INSERIMENTO DATI'!F34=0,"",'INSERIMENTO DATI'!F34)</f>
        <v/>
      </c>
      <c r="E26" s="48" t="str">
        <f>IF('INSERIMENTO DATI'!G34=0,"",'INSERIMENTO DATI'!G34)</f>
        <v/>
      </c>
      <c r="F26" s="48" t="str">
        <f>IF('INSERIMENTO DATI'!H34=0,"",'INSERIMENTO DATI'!H34)</f>
        <v/>
      </c>
      <c r="G26" s="75"/>
      <c r="H26" s="75"/>
    </row>
    <row r="27" spans="1:8" x14ac:dyDescent="0.2">
      <c r="A27" s="80"/>
      <c r="B27" s="47" t="str">
        <f>IF('INSERIMENTO DATI'!B35=0,"",'INSERIMENTO DATI'!B35)</f>
        <v>Protezione giuridica</v>
      </c>
      <c r="C27" s="48">
        <f>IF('INSERIMENTO DATI'!E35=0,"",'INSERIMENTO DATI'!E35)</f>
        <v>250000</v>
      </c>
      <c r="D27" s="50" t="str">
        <f>IF('INSERIMENTO DATI'!F35=0,"",'INSERIMENTO DATI'!F35)</f>
        <v/>
      </c>
      <c r="E27" s="48" t="str">
        <f>IF('INSERIMENTO DATI'!G35=0,"",'INSERIMENTO DATI'!G35)</f>
        <v/>
      </c>
      <c r="F27" s="48" t="str">
        <f>IF('INSERIMENTO DATI'!H35=0,"",'INSERIMENTO DATI'!H35)</f>
        <v/>
      </c>
      <c r="G27" s="48" t="str">
        <f>IF('INSERIMENTO DATI'!I35=0,"",'INSERIMENTO DATI'!I35)</f>
        <v/>
      </c>
      <c r="H27" s="48" t="str">
        <f>IF('INSERIMENTO DATI'!J35=0,"",'INSERIMENTO DATI'!J35)</f>
        <v/>
      </c>
    </row>
    <row r="28" spans="1:8" s="9" customFormat="1" x14ac:dyDescent="0.2">
      <c r="A28" s="77" t="s">
        <v>41</v>
      </c>
      <c r="B28" s="77"/>
      <c r="C28" s="51">
        <f>SUM(C8:C27)</f>
        <v>10473000</v>
      </c>
      <c r="D28" s="51"/>
      <c r="E28" s="51">
        <f>SUM(E8:E27)</f>
        <v>0</v>
      </c>
      <c r="F28" s="51">
        <f>SUM(F8:F27)</f>
        <v>0</v>
      </c>
      <c r="G28" s="51">
        <f>IF('INSERIMENTO DATI'!I36=0,'INSERIMENTO DATI'!F8,'INSERIMENTO DATI'!I36)</f>
        <v>0</v>
      </c>
      <c r="H28" s="51">
        <f>IF('INSERIMENTO DATI'!J36=0,'INSERIMENTO DATI'!F10,'INSERIMENTO DATI'!J36)</f>
        <v>0</v>
      </c>
    </row>
    <row r="29" spans="1:8" s="9" customFormat="1" x14ac:dyDescent="0.2">
      <c r="A29" s="77" t="s">
        <v>54</v>
      </c>
      <c r="B29" s="77"/>
      <c r="C29" s="77"/>
      <c r="D29" s="77"/>
      <c r="E29" s="78">
        <f>F28-E28</f>
        <v>0</v>
      </c>
      <c r="F29" s="78"/>
      <c r="G29" s="79">
        <f>H28-G28</f>
        <v>0</v>
      </c>
      <c r="H29" s="79"/>
    </row>
    <row r="30" spans="1:8" x14ac:dyDescent="0.2">
      <c r="A30" s="52"/>
      <c r="B30" s="52"/>
      <c r="C30" s="52"/>
      <c r="D30" s="52"/>
      <c r="E30" s="52"/>
      <c r="F30" s="52"/>
      <c r="G30" s="52"/>
      <c r="H30" s="52"/>
    </row>
    <row r="31" spans="1:8" x14ac:dyDescent="0.2">
      <c r="A31" s="52"/>
      <c r="B31" s="52"/>
      <c r="C31" s="52"/>
      <c r="D31" s="52"/>
      <c r="E31" s="52"/>
      <c r="F31" s="52"/>
      <c r="G31" s="52"/>
      <c r="H31" s="52"/>
    </row>
    <row r="32" spans="1:8" x14ac:dyDescent="0.2">
      <c r="A32" s="52"/>
      <c r="B32" s="52"/>
      <c r="C32" s="52"/>
      <c r="D32" s="52"/>
      <c r="E32" s="52"/>
      <c r="F32" s="52"/>
      <c r="G32" s="52"/>
      <c r="H32" s="52"/>
    </row>
    <row r="33" spans="1:8" x14ac:dyDescent="0.2">
      <c r="A33" s="52"/>
      <c r="B33" s="52"/>
      <c r="C33" s="52"/>
      <c r="D33" s="52"/>
      <c r="E33" s="52"/>
      <c r="F33" s="52"/>
      <c r="G33" s="52"/>
      <c r="H33" s="52"/>
    </row>
  </sheetData>
  <sheetProtection sheet="1" objects="1" scenarios="1"/>
  <mergeCells count="24">
    <mergeCell ref="A28:B28"/>
    <mergeCell ref="A29:D29"/>
    <mergeCell ref="E29:F29"/>
    <mergeCell ref="G29:H29"/>
    <mergeCell ref="A8:A9"/>
    <mergeCell ref="A10:A17"/>
    <mergeCell ref="A19:A27"/>
    <mergeCell ref="D8:D21"/>
    <mergeCell ref="G23:G26"/>
    <mergeCell ref="H23:H26"/>
    <mergeCell ref="A4:C4"/>
    <mergeCell ref="D4:H4"/>
    <mergeCell ref="G12:G15"/>
    <mergeCell ref="H12:H15"/>
    <mergeCell ref="A5:C5"/>
    <mergeCell ref="D5:H5"/>
    <mergeCell ref="G8:G11"/>
    <mergeCell ref="H8:H11"/>
    <mergeCell ref="A1:C1"/>
    <mergeCell ref="D1:H1"/>
    <mergeCell ref="A2:C2"/>
    <mergeCell ref="D2:H2"/>
    <mergeCell ref="A3:C3"/>
    <mergeCell ref="D3:H3"/>
  </mergeCells>
  <pageMargins left="0.78749999999999998" right="0.78749999999999998" top="1.0527777777777778" bottom="0.78749999999999998" header="0.78749999999999998" footer="0.51180555555555551"/>
  <pageSetup paperSize="9" firstPageNumber="0" orientation="landscape" horizontalDpi="300" verticalDpi="300" r:id="rId1"/>
  <headerFooter alignWithMargins="0">
    <oddHeader>&amp;C&amp;"Times New Roman,Normale"&amp;12&amp;A</oddHeader>
  </headerFooter>
  <rowBreaks count="1" manualBreakCount="1">
    <brk id="3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88"/>
  <sheetViews>
    <sheetView topLeftCell="A36" zoomScale="105" zoomScaleNormal="105" workbookViewId="0">
      <selection activeCell="A49" sqref="A49:I87"/>
    </sheetView>
  </sheetViews>
  <sheetFormatPr defaultColWidth="11.5703125" defaultRowHeight="12.75" x14ac:dyDescent="0.2"/>
  <cols>
    <col min="1" max="1" width="18.7109375" customWidth="1"/>
    <col min="2" max="2" width="20.28515625" customWidth="1"/>
    <col min="3" max="3" width="26.85546875" customWidth="1"/>
    <col min="4" max="5" width="29.5703125" customWidth="1"/>
    <col min="9" max="9" width="20.7109375" customWidth="1"/>
    <col min="10" max="10" width="21.5703125" customWidth="1"/>
    <col min="11" max="11" width="33" customWidth="1"/>
    <col min="12" max="12" width="50.140625" customWidth="1"/>
    <col min="14" max="14" width="21.42578125" customWidth="1"/>
    <col min="15" max="15" width="20.7109375" customWidth="1"/>
    <col min="16" max="16" width="29" customWidth="1"/>
    <col min="17" max="17" width="33.5703125" customWidth="1"/>
  </cols>
  <sheetData>
    <row r="1" spans="1:7" x14ac:dyDescent="0.2">
      <c r="A1" s="5" t="s">
        <v>16</v>
      </c>
      <c r="B1" s="6"/>
    </row>
    <row r="2" spans="1:7" x14ac:dyDescent="0.2">
      <c r="A2" s="5"/>
      <c r="B2" s="6"/>
    </row>
    <row r="3" spans="1:7" x14ac:dyDescent="0.2">
      <c r="A3" s="5" t="s">
        <v>5</v>
      </c>
      <c r="B3" s="6" t="s">
        <v>6</v>
      </c>
      <c r="C3" t="str">
        <f>'VALUAZIONE DEI RISCHI'!E7</f>
        <v>Somma ass. ATTUALE</v>
      </c>
      <c r="D3" t="str">
        <f>'VALUAZIONE DEI RISCHI'!F7</f>
        <v>Somma ass. PROPOSTA</v>
      </c>
      <c r="E3" t="s">
        <v>17</v>
      </c>
      <c r="G3" s="10" t="str">
        <f>'INSERIMENTO DATI'!E15</f>
        <v>Rischio Max.</v>
      </c>
    </row>
    <row r="4" spans="1:7" x14ac:dyDescent="0.2">
      <c r="A4" s="85" t="str">
        <f>IF('VALUAZIONE DEI RISCHI'!A8=0,"",'VALUAZIONE DEI RISCHI'!A8)</f>
        <v>RC</v>
      </c>
      <c r="B4" s="8" t="str">
        <f>'INSERIMENTO DATI'!B16</f>
        <v>RC</v>
      </c>
      <c r="C4" s="16">
        <f>'INSERIMENTO DATI'!G16</f>
        <v>0</v>
      </c>
      <c r="D4" s="16">
        <f>'INSERIMENTO DATI'!H16</f>
        <v>0</v>
      </c>
      <c r="E4" s="10">
        <f t="shared" ref="E4:E23" si="0">G4-C4</f>
        <v>5000000</v>
      </c>
      <c r="G4" s="10">
        <f>'INSERIMENTO DATI'!E16</f>
        <v>5000000</v>
      </c>
    </row>
    <row r="5" spans="1:7" x14ac:dyDescent="0.2">
      <c r="A5" s="86"/>
      <c r="B5" s="8" t="str">
        <f>'INSERIMENTO DATI'!B17</f>
        <v>Colpa grave</v>
      </c>
      <c r="C5" s="16">
        <f>'INSERIMENTO DATI'!G17</f>
        <v>0</v>
      </c>
      <c r="D5" s="16">
        <f>'INSERIMENTO DATI'!H17</f>
        <v>0</v>
      </c>
      <c r="E5" s="10">
        <f t="shared" si="0"/>
        <v>5000000</v>
      </c>
      <c r="G5" s="10">
        <f>'INSERIMENTO DATI'!E17</f>
        <v>5000000</v>
      </c>
    </row>
    <row r="6" spans="1:7" x14ac:dyDescent="0.2">
      <c r="A6" s="85" t="str">
        <f>IF('VALUAZIONE DEI RISCHI'!A10=0,"",'VALUAZIONE DEI RISCHI'!A10)</f>
        <v>Casco parziale</v>
      </c>
      <c r="B6" s="8" t="str">
        <f>'INSERIMENTO DATI'!B18</f>
        <v>Incendio/Danni natura</v>
      </c>
      <c r="C6" s="16">
        <f>'INSERIMENTO DATI'!G18</f>
        <v>0</v>
      </c>
      <c r="D6" s="16">
        <f>'INSERIMENTO DATI'!H18</f>
        <v>0</v>
      </c>
      <c r="E6" s="10">
        <f t="shared" si="0"/>
        <v>20000</v>
      </c>
      <c r="G6" s="10">
        <f>'INSERIMENTO DATI'!E18</f>
        <v>20000</v>
      </c>
    </row>
    <row r="7" spans="1:7" x14ac:dyDescent="0.2">
      <c r="A7" s="87"/>
      <c r="B7" s="8" t="str">
        <f>'INSERIMENTO DATI'!B19</f>
        <v>Grandine</v>
      </c>
      <c r="C7" s="16">
        <f>'INSERIMENTO DATI'!G19</f>
        <v>0</v>
      </c>
      <c r="D7" s="16">
        <f>'INSERIMENTO DATI'!H19</f>
        <v>0</v>
      </c>
      <c r="E7" s="10">
        <f t="shared" si="0"/>
        <v>20000</v>
      </c>
      <c r="G7" s="10">
        <f>'INSERIMENTO DATI'!E19</f>
        <v>20000</v>
      </c>
    </row>
    <row r="8" spans="1:7" x14ac:dyDescent="0.2">
      <c r="A8" s="87"/>
      <c r="B8" s="8" t="str">
        <f>'INSERIMENTO DATI'!B20</f>
        <v>Acqua</v>
      </c>
      <c r="C8" s="16">
        <f>'INSERIMENTO DATI'!G20</f>
        <v>0</v>
      </c>
      <c r="D8" s="16">
        <f>'INSERIMENTO DATI'!H20</f>
        <v>0</v>
      </c>
      <c r="E8" s="10">
        <f t="shared" si="0"/>
        <v>2000</v>
      </c>
      <c r="G8" s="10">
        <f>'INSERIMENTO DATI'!E20</f>
        <v>2000</v>
      </c>
    </row>
    <row r="9" spans="1:7" x14ac:dyDescent="0.2">
      <c r="A9" s="87"/>
      <c r="B9" s="8" t="str">
        <f>'INSERIMENTO DATI'!B21</f>
        <v>Vetri</v>
      </c>
      <c r="C9" s="16">
        <f>'INSERIMENTO DATI'!G21</f>
        <v>0</v>
      </c>
      <c r="D9" s="16">
        <f>'INSERIMENTO DATI'!H21</f>
        <v>0</v>
      </c>
      <c r="E9" s="10">
        <f t="shared" si="0"/>
        <v>1000</v>
      </c>
      <c r="G9" s="10">
        <f>'INSERIMENTO DATI'!E21</f>
        <v>1000</v>
      </c>
    </row>
    <row r="10" spans="1:7" x14ac:dyDescent="0.2">
      <c r="A10" s="87"/>
      <c r="B10" s="8" t="str">
        <f>'INSERIMENTO DATI'!B22</f>
        <v>Furto</v>
      </c>
      <c r="C10" s="16">
        <f>'INSERIMENTO DATI'!G22</f>
        <v>0</v>
      </c>
      <c r="D10" s="16">
        <f>'INSERIMENTO DATI'!H22</f>
        <v>0</v>
      </c>
      <c r="E10" s="10">
        <f t="shared" si="0"/>
        <v>20000</v>
      </c>
      <c r="G10" s="10">
        <f>'INSERIMENTO DATI'!E22</f>
        <v>20000</v>
      </c>
    </row>
    <row r="11" spans="1:7" x14ac:dyDescent="0.2">
      <c r="A11" s="87"/>
      <c r="B11" s="8" t="str">
        <f>'INSERIMENTO DATI'!B23</f>
        <v>Beni trasportati</v>
      </c>
      <c r="C11" s="16">
        <f>'INSERIMENTO DATI'!G23</f>
        <v>0</v>
      </c>
      <c r="D11" s="16">
        <f>'INSERIMENTO DATI'!H23</f>
        <v>0</v>
      </c>
      <c r="E11" s="10">
        <f t="shared" si="0"/>
        <v>10000</v>
      </c>
      <c r="G11" s="10">
        <f>'INSERIMENTO DATI'!E23</f>
        <v>10000</v>
      </c>
    </row>
    <row r="12" spans="1:7" x14ac:dyDescent="0.2">
      <c r="A12" s="87"/>
      <c r="B12" s="8" t="str">
        <f>'INSERIMENTO DATI'!B24</f>
        <v>Vandalismo</v>
      </c>
      <c r="C12" s="16">
        <f>'INSERIMENTO DATI'!G24</f>
        <v>0</v>
      </c>
      <c r="D12" s="16">
        <f>'INSERIMENTO DATI'!H24</f>
        <v>0</v>
      </c>
      <c r="E12" s="10">
        <f t="shared" si="0"/>
        <v>20000</v>
      </c>
      <c r="G12" s="10">
        <f>'INSERIMENTO DATI'!E24</f>
        <v>20000</v>
      </c>
    </row>
    <row r="13" spans="1:7" x14ac:dyDescent="0.2">
      <c r="A13" s="86"/>
      <c r="B13" s="8" t="str">
        <f>'INSERIMENTO DATI'!B25</f>
        <v>Animali / martore</v>
      </c>
      <c r="C13" s="16">
        <f>'INSERIMENTO DATI'!G25</f>
        <v>0</v>
      </c>
      <c r="D13" s="16">
        <f>'INSERIMENTO DATI'!H25</f>
        <v>0</v>
      </c>
      <c r="E13" s="10">
        <f t="shared" si="0"/>
        <v>1000</v>
      </c>
      <c r="G13" s="10">
        <f>'INSERIMENTO DATI'!E25</f>
        <v>1000</v>
      </c>
    </row>
    <row r="14" spans="1:7" x14ac:dyDescent="0.2">
      <c r="A14" s="11" t="str">
        <f>IF('VALUAZIONE DEI RISCHI'!A18=0,"",'VALUAZIONE DEI RISCHI'!A18)</f>
        <v>C.T.</v>
      </c>
      <c r="B14" s="8" t="str">
        <f>'INSERIMENTO DATI'!B26</f>
        <v>Collisione</v>
      </c>
      <c r="C14" s="16">
        <f>'INSERIMENTO DATI'!G26</f>
        <v>0</v>
      </c>
      <c r="D14" s="16">
        <f>'INSERIMENTO DATI'!H26</f>
        <v>0</v>
      </c>
      <c r="E14" s="10">
        <f t="shared" si="0"/>
        <v>20000</v>
      </c>
      <c r="G14" s="10">
        <f>'INSERIMENTO DATI'!E26</f>
        <v>20000</v>
      </c>
    </row>
    <row r="15" spans="1:7" x14ac:dyDescent="0.2">
      <c r="A15" s="85" t="str">
        <f>IF('VALUAZIONE DEI RISCHI'!A19=0,"",'VALUAZIONE DEI RISCHI'!A19)</f>
        <v>Coperture accessorie</v>
      </c>
      <c r="B15" s="8" t="str">
        <f>'INSERIMENTO DATI'!B27</f>
        <v>Danni di parcheggio</v>
      </c>
      <c r="C15" s="16">
        <f>'INSERIMENTO DATI'!G27</f>
        <v>0</v>
      </c>
      <c r="D15" s="16">
        <f>'INSERIMENTO DATI'!H27</f>
        <v>0</v>
      </c>
      <c r="E15" s="10">
        <f t="shared" si="0"/>
        <v>2000</v>
      </c>
      <c r="G15" s="10">
        <f>'INSERIMENTO DATI'!E27</f>
        <v>2000</v>
      </c>
    </row>
    <row r="16" spans="1:7" x14ac:dyDescent="0.2">
      <c r="A16" s="87"/>
      <c r="B16" s="8" t="str">
        <f>'INSERIMENTO DATI'!B28</f>
        <v>Infortunio/Decesso</v>
      </c>
      <c r="C16" s="16">
        <f>'INSERIMENTO DATI'!G28</f>
        <v>0</v>
      </c>
      <c r="D16" s="16">
        <f>'INSERIMENTO DATI'!H28</f>
        <v>0</v>
      </c>
      <c r="E16" s="10">
        <f t="shared" si="0"/>
        <v>90000</v>
      </c>
      <c r="G16" s="10">
        <f>'INSERIMENTO DATI'!E28</f>
        <v>90000</v>
      </c>
    </row>
    <row r="17" spans="1:17" x14ac:dyDescent="0.2">
      <c r="A17" s="87"/>
      <c r="B17" s="8" t="str">
        <f>'INSERIMENTO DATI'!B29</f>
        <v>Franchigie</v>
      </c>
      <c r="C17" s="16">
        <f>'INSERIMENTO DATI'!G29</f>
        <v>0</v>
      </c>
      <c r="D17" s="16">
        <f>'INSERIMENTO DATI'!H29</f>
        <v>0</v>
      </c>
      <c r="E17" s="10">
        <f t="shared" si="0"/>
        <v>0</v>
      </c>
      <c r="G17" s="10">
        <f>'INSERIMENTO DATI'!E29</f>
        <v>0</v>
      </c>
    </row>
    <row r="18" spans="1:17" x14ac:dyDescent="0.2">
      <c r="A18" s="87"/>
      <c r="B18" s="8" t="str">
        <f>'INSERIMENTO DATI'!B30</f>
        <v>Auto di cortesia</v>
      </c>
      <c r="C18" s="16">
        <f>'INSERIMENTO DATI'!G30</f>
        <v>0</v>
      </c>
      <c r="D18" s="16">
        <f>'INSERIMENTO DATI'!H30</f>
        <v>0</v>
      </c>
      <c r="E18" s="10">
        <f t="shared" si="0"/>
        <v>1000</v>
      </c>
      <c r="G18" s="10">
        <f>'INSERIMENTO DATI'!E30</f>
        <v>1000</v>
      </c>
    </row>
    <row r="19" spans="1:17" x14ac:dyDescent="0.2">
      <c r="A19" s="87"/>
      <c r="B19" s="8" t="str">
        <f>'INSERIMENTO DATI'!B31</f>
        <v>Assistenza tecnica/perizia</v>
      </c>
      <c r="C19" s="16">
        <f>'INSERIMENTO DATI'!G31</f>
        <v>0</v>
      </c>
      <c r="D19" s="16">
        <f>'INSERIMENTO DATI'!H31</f>
        <v>0</v>
      </c>
      <c r="E19" s="10">
        <f t="shared" si="0"/>
        <v>500</v>
      </c>
      <c r="G19" s="10">
        <f>'INSERIMENTO DATI'!E31</f>
        <v>500</v>
      </c>
    </row>
    <row r="20" spans="1:17" x14ac:dyDescent="0.2">
      <c r="A20" s="87"/>
      <c r="B20" s="8" t="str">
        <f>'INSERIMENTO DATI'!B32</f>
        <v>Soccorso stradale</v>
      </c>
      <c r="C20" s="16">
        <f>'INSERIMENTO DATI'!G32</f>
        <v>0</v>
      </c>
      <c r="D20" s="16">
        <f>'INSERIMENTO DATI'!H32</f>
        <v>0</v>
      </c>
      <c r="E20" s="10">
        <f t="shared" si="0"/>
        <v>5000</v>
      </c>
      <c r="G20" s="10">
        <f>'INSERIMENTO DATI'!E32</f>
        <v>5000</v>
      </c>
    </row>
    <row r="21" spans="1:17" x14ac:dyDescent="0.2">
      <c r="A21" s="87"/>
      <c r="B21" s="8" t="str">
        <f>'INSERIMENTO DATI'!B33</f>
        <v>Rimpatrio dall'estero</v>
      </c>
      <c r="C21" s="16">
        <f>'INSERIMENTO DATI'!G33</f>
        <v>0</v>
      </c>
      <c r="D21" s="16">
        <f>'INSERIMENTO DATI'!H33</f>
        <v>0</v>
      </c>
      <c r="E21" s="10">
        <f t="shared" si="0"/>
        <v>10000</v>
      </c>
      <c r="G21" s="10">
        <f>'INSERIMENTO DATI'!E33</f>
        <v>10000</v>
      </c>
    </row>
    <row r="22" spans="1:17" x14ac:dyDescent="0.2">
      <c r="A22" s="87"/>
      <c r="B22" s="8" t="str">
        <f>'INSERIMENTO DATI'!B34</f>
        <v>Gestione sinistro</v>
      </c>
      <c r="C22" s="16">
        <f>'INSERIMENTO DATI'!G34</f>
        <v>0</v>
      </c>
      <c r="D22" s="16">
        <f>'INSERIMENTO DATI'!H34</f>
        <v>0</v>
      </c>
      <c r="E22" s="10">
        <f t="shared" si="0"/>
        <v>500</v>
      </c>
      <c r="G22" s="10">
        <f>'INSERIMENTO DATI'!E34</f>
        <v>500</v>
      </c>
    </row>
    <row r="23" spans="1:17" x14ac:dyDescent="0.2">
      <c r="A23" s="86"/>
      <c r="B23" s="8" t="str">
        <f>'INSERIMENTO DATI'!B35</f>
        <v>Protezione giuridica</v>
      </c>
      <c r="C23" s="16">
        <f>'INSERIMENTO DATI'!G35</f>
        <v>0</v>
      </c>
      <c r="D23" s="16">
        <f>'INSERIMENTO DATI'!H35</f>
        <v>0</v>
      </c>
      <c r="E23" s="10">
        <f t="shared" si="0"/>
        <v>250000</v>
      </c>
      <c r="G23" s="10">
        <f>'INSERIMENTO DATI'!E35</f>
        <v>250000</v>
      </c>
    </row>
    <row r="26" spans="1:17" x14ac:dyDescent="0.2">
      <c r="A26" t="s">
        <v>18</v>
      </c>
      <c r="I26" s="88" t="s">
        <v>19</v>
      </c>
      <c r="J26" s="88"/>
      <c r="K26" s="88"/>
      <c r="L26" s="88"/>
      <c r="N26" s="88" t="s">
        <v>20</v>
      </c>
      <c r="O26" s="88"/>
      <c r="P26" s="88"/>
      <c r="Q26" s="88"/>
    </row>
    <row r="27" spans="1:17" x14ac:dyDescent="0.2">
      <c r="A27" s="10" t="str">
        <f>A3</f>
        <v>Tipologia di rischio</v>
      </c>
      <c r="B27" s="10" t="str">
        <f>B3</f>
        <v>Copertura assicurata</v>
      </c>
      <c r="C27" t="str">
        <f>C3</f>
        <v>Somma ass. ATTUALE</v>
      </c>
      <c r="D27" t="str">
        <f>D3</f>
        <v>Somma ass. PROPOSTA</v>
      </c>
      <c r="E27" t="str">
        <f>E3</f>
        <v>RISCHIO FINANZ. ATTUALE:</v>
      </c>
      <c r="G27" s="10" t="str">
        <f>G3</f>
        <v>Rischio Max.</v>
      </c>
      <c r="I27" s="8" t="str">
        <f>A27</f>
        <v>Tipologia di rischio</v>
      </c>
      <c r="J27" s="8" t="str">
        <f>B27</f>
        <v>Copertura assicurata</v>
      </c>
      <c r="K27" s="8" t="s">
        <v>42</v>
      </c>
      <c r="L27" s="8" t="s">
        <v>45</v>
      </c>
      <c r="N27" s="8" t="str">
        <f>I27</f>
        <v>Tipologia di rischio</v>
      </c>
      <c r="O27" s="8" t="str">
        <f>J27</f>
        <v>Copertura assicurata</v>
      </c>
      <c r="P27" s="8" t="s">
        <v>43</v>
      </c>
      <c r="Q27" s="8" t="s">
        <v>44</v>
      </c>
    </row>
    <row r="28" spans="1:17" x14ac:dyDescent="0.2">
      <c r="A28" s="82" t="str">
        <f>A15</f>
        <v>Coperture accessorie</v>
      </c>
      <c r="B28" t="str">
        <f>B23</f>
        <v>Protezione giuridica</v>
      </c>
      <c r="C28" s="10">
        <f>C23</f>
        <v>0</v>
      </c>
      <c r="D28" s="10">
        <f>D23</f>
        <v>0</v>
      </c>
      <c r="E28" s="10">
        <f>E23</f>
        <v>250000</v>
      </c>
      <c r="G28" s="10">
        <f>G23</f>
        <v>250000</v>
      </c>
      <c r="I28" s="82" t="str">
        <f>A28</f>
        <v>Coperture accessorie</v>
      </c>
      <c r="J28" s="8" t="str">
        <f t="shared" ref="J28:J47" si="1">B28</f>
        <v>Protezione giuridica</v>
      </c>
      <c r="K28" s="8">
        <f t="shared" ref="K28:K47" si="2">C28</f>
        <v>0</v>
      </c>
      <c r="L28" s="8">
        <f t="shared" ref="L28:L47" si="3">E28</f>
        <v>250000</v>
      </c>
      <c r="N28" s="82" t="str">
        <f>I28</f>
        <v>Coperture accessorie</v>
      </c>
      <c r="O28" s="8" t="str">
        <f t="shared" ref="O28:O47" si="4">J28</f>
        <v>Protezione giuridica</v>
      </c>
      <c r="P28" s="8">
        <f t="shared" ref="P28:P47" si="5">D28</f>
        <v>0</v>
      </c>
      <c r="Q28" s="8">
        <f t="shared" ref="Q28:Q47" si="6">G28-P28</f>
        <v>250000</v>
      </c>
    </row>
    <row r="29" spans="1:17" x14ac:dyDescent="0.2">
      <c r="A29" s="84"/>
      <c r="B29" t="str">
        <f>B22</f>
        <v>Gestione sinistro</v>
      </c>
      <c r="C29" s="10">
        <f>C22</f>
        <v>0</v>
      </c>
      <c r="D29" s="10">
        <f>D22</f>
        <v>0</v>
      </c>
      <c r="E29" s="10">
        <f>E22</f>
        <v>500</v>
      </c>
      <c r="G29" s="10">
        <f>G22</f>
        <v>500</v>
      </c>
      <c r="I29" s="84"/>
      <c r="J29" s="8" t="str">
        <f t="shared" si="1"/>
        <v>Gestione sinistro</v>
      </c>
      <c r="K29" s="8">
        <f t="shared" si="2"/>
        <v>0</v>
      </c>
      <c r="L29" s="8">
        <f t="shared" si="3"/>
        <v>500</v>
      </c>
      <c r="N29" s="84"/>
      <c r="O29" s="8" t="str">
        <f t="shared" si="4"/>
        <v>Gestione sinistro</v>
      </c>
      <c r="P29" s="8">
        <f t="shared" si="5"/>
        <v>0</v>
      </c>
      <c r="Q29" s="8">
        <f t="shared" si="6"/>
        <v>500</v>
      </c>
    </row>
    <row r="30" spans="1:17" x14ac:dyDescent="0.2">
      <c r="A30" s="84"/>
      <c r="B30" t="str">
        <f>B21</f>
        <v>Rimpatrio dall'estero</v>
      </c>
      <c r="C30" s="10">
        <f>C21</f>
        <v>0</v>
      </c>
      <c r="D30" s="10">
        <f>D21</f>
        <v>0</v>
      </c>
      <c r="E30" s="10">
        <f>E21</f>
        <v>10000</v>
      </c>
      <c r="G30" s="10">
        <f>G21</f>
        <v>10000</v>
      </c>
      <c r="I30" s="84"/>
      <c r="J30" s="8" t="str">
        <f t="shared" si="1"/>
        <v>Rimpatrio dall'estero</v>
      </c>
      <c r="K30" s="8">
        <f t="shared" si="2"/>
        <v>0</v>
      </c>
      <c r="L30" s="8">
        <f t="shared" si="3"/>
        <v>10000</v>
      </c>
      <c r="N30" s="84"/>
      <c r="O30" s="8" t="str">
        <f t="shared" si="4"/>
        <v>Rimpatrio dall'estero</v>
      </c>
      <c r="P30" s="8">
        <f t="shared" si="5"/>
        <v>0</v>
      </c>
      <c r="Q30" s="8">
        <f t="shared" si="6"/>
        <v>10000</v>
      </c>
    </row>
    <row r="31" spans="1:17" x14ac:dyDescent="0.2">
      <c r="A31" s="84"/>
      <c r="B31" t="str">
        <f>B20</f>
        <v>Soccorso stradale</v>
      </c>
      <c r="C31" s="10">
        <f>C20</f>
        <v>0</v>
      </c>
      <c r="D31" s="10">
        <f>D20</f>
        <v>0</v>
      </c>
      <c r="E31" s="10">
        <f>E20</f>
        <v>5000</v>
      </c>
      <c r="G31" s="10">
        <f>G20</f>
        <v>5000</v>
      </c>
      <c r="I31" s="84"/>
      <c r="J31" s="8" t="str">
        <f t="shared" si="1"/>
        <v>Soccorso stradale</v>
      </c>
      <c r="K31" s="8">
        <f t="shared" si="2"/>
        <v>0</v>
      </c>
      <c r="L31" s="8">
        <f t="shared" si="3"/>
        <v>5000</v>
      </c>
      <c r="N31" s="84"/>
      <c r="O31" s="8" t="str">
        <f t="shared" si="4"/>
        <v>Soccorso stradale</v>
      </c>
      <c r="P31" s="8">
        <f t="shared" si="5"/>
        <v>0</v>
      </c>
      <c r="Q31" s="8">
        <f t="shared" si="6"/>
        <v>5000</v>
      </c>
    </row>
    <row r="32" spans="1:17" x14ac:dyDescent="0.2">
      <c r="A32" s="84"/>
      <c r="B32" t="str">
        <f>B19</f>
        <v>Assistenza tecnica/perizia</v>
      </c>
      <c r="C32" s="10">
        <f>C19</f>
        <v>0</v>
      </c>
      <c r="D32" s="10">
        <f>D19</f>
        <v>0</v>
      </c>
      <c r="E32" s="10">
        <f>E19</f>
        <v>500</v>
      </c>
      <c r="G32" s="10">
        <f>G19</f>
        <v>500</v>
      </c>
      <c r="I32" s="84"/>
      <c r="J32" s="8" t="str">
        <f t="shared" si="1"/>
        <v>Assistenza tecnica/perizia</v>
      </c>
      <c r="K32" s="8">
        <f t="shared" si="2"/>
        <v>0</v>
      </c>
      <c r="L32" s="8">
        <f t="shared" si="3"/>
        <v>500</v>
      </c>
      <c r="N32" s="84"/>
      <c r="O32" s="8" t="str">
        <f t="shared" si="4"/>
        <v>Assistenza tecnica/perizia</v>
      </c>
      <c r="P32" s="8">
        <f t="shared" si="5"/>
        <v>0</v>
      </c>
      <c r="Q32" s="8">
        <f t="shared" si="6"/>
        <v>500</v>
      </c>
    </row>
    <row r="33" spans="1:17" x14ac:dyDescent="0.2">
      <c r="A33" s="84"/>
      <c r="B33" t="str">
        <f>B18</f>
        <v>Auto di cortesia</v>
      </c>
      <c r="C33" s="10">
        <f>C18</f>
        <v>0</v>
      </c>
      <c r="D33" s="10">
        <f>D18</f>
        <v>0</v>
      </c>
      <c r="E33" s="10">
        <f>E18</f>
        <v>1000</v>
      </c>
      <c r="G33" s="10">
        <f>G18</f>
        <v>1000</v>
      </c>
      <c r="I33" s="84"/>
      <c r="J33" s="8" t="str">
        <f t="shared" si="1"/>
        <v>Auto di cortesia</v>
      </c>
      <c r="K33" s="8">
        <f t="shared" si="2"/>
        <v>0</v>
      </c>
      <c r="L33" s="8">
        <f t="shared" si="3"/>
        <v>1000</v>
      </c>
      <c r="N33" s="84"/>
      <c r="O33" s="8" t="str">
        <f t="shared" si="4"/>
        <v>Auto di cortesia</v>
      </c>
      <c r="P33" s="8">
        <f t="shared" si="5"/>
        <v>0</v>
      </c>
      <c r="Q33" s="8">
        <f t="shared" si="6"/>
        <v>1000</v>
      </c>
    </row>
    <row r="34" spans="1:17" x14ac:dyDescent="0.2">
      <c r="A34" s="84"/>
      <c r="B34" t="str">
        <f>B17</f>
        <v>Franchigie</v>
      </c>
      <c r="C34" s="10">
        <f>C17</f>
        <v>0</v>
      </c>
      <c r="D34" s="10">
        <f>D17</f>
        <v>0</v>
      </c>
      <c r="E34" s="10">
        <f>E17</f>
        <v>0</v>
      </c>
      <c r="G34" s="10">
        <f>G17</f>
        <v>0</v>
      </c>
      <c r="I34" s="84"/>
      <c r="J34" s="8" t="str">
        <f t="shared" si="1"/>
        <v>Franchigie</v>
      </c>
      <c r="K34" s="8">
        <f t="shared" si="2"/>
        <v>0</v>
      </c>
      <c r="L34" s="8">
        <f t="shared" si="3"/>
        <v>0</v>
      </c>
      <c r="N34" s="84"/>
      <c r="O34" s="8" t="str">
        <f t="shared" si="4"/>
        <v>Franchigie</v>
      </c>
      <c r="P34" s="8">
        <f t="shared" si="5"/>
        <v>0</v>
      </c>
      <c r="Q34" s="8">
        <f t="shared" si="6"/>
        <v>0</v>
      </c>
    </row>
    <row r="35" spans="1:17" x14ac:dyDescent="0.2">
      <c r="A35" s="84"/>
      <c r="B35" t="str">
        <f>B16</f>
        <v>Infortunio/Decesso</v>
      </c>
      <c r="C35" s="10">
        <f>C16</f>
        <v>0</v>
      </c>
      <c r="D35" s="10">
        <f>D16</f>
        <v>0</v>
      </c>
      <c r="E35" s="10">
        <f>E16</f>
        <v>90000</v>
      </c>
      <c r="G35" s="10">
        <f>G16</f>
        <v>90000</v>
      </c>
      <c r="I35" s="84"/>
      <c r="J35" s="8" t="str">
        <f t="shared" si="1"/>
        <v>Infortunio/Decesso</v>
      </c>
      <c r="K35" s="8">
        <f t="shared" si="2"/>
        <v>0</v>
      </c>
      <c r="L35" s="8">
        <f t="shared" si="3"/>
        <v>90000</v>
      </c>
      <c r="N35" s="84"/>
      <c r="O35" s="8" t="str">
        <f t="shared" si="4"/>
        <v>Infortunio/Decesso</v>
      </c>
      <c r="P35" s="8">
        <f t="shared" si="5"/>
        <v>0</v>
      </c>
      <c r="Q35" s="8">
        <f t="shared" si="6"/>
        <v>90000</v>
      </c>
    </row>
    <row r="36" spans="1:17" x14ac:dyDescent="0.2">
      <c r="A36" s="83"/>
      <c r="B36" t="str">
        <f>B15</f>
        <v>Danni di parcheggio</v>
      </c>
      <c r="C36" s="10">
        <f>C15</f>
        <v>0</v>
      </c>
      <c r="D36" s="10">
        <f>D15</f>
        <v>0</v>
      </c>
      <c r="E36" s="10">
        <f>E15</f>
        <v>2000</v>
      </c>
      <c r="G36" s="10">
        <f>G15</f>
        <v>2000</v>
      </c>
      <c r="I36" s="83"/>
      <c r="J36" s="8" t="str">
        <f t="shared" si="1"/>
        <v>Danni di parcheggio</v>
      </c>
      <c r="K36" s="8">
        <f t="shared" si="2"/>
        <v>0</v>
      </c>
      <c r="L36" s="8">
        <f t="shared" si="3"/>
        <v>2000</v>
      </c>
      <c r="N36" s="83"/>
      <c r="O36" s="8" t="str">
        <f t="shared" si="4"/>
        <v>Danni di parcheggio</v>
      </c>
      <c r="P36" s="8">
        <f t="shared" si="5"/>
        <v>0</v>
      </c>
      <c r="Q36" s="8">
        <f t="shared" si="6"/>
        <v>2000</v>
      </c>
    </row>
    <row r="37" spans="1:17" x14ac:dyDescent="0.2">
      <c r="A37" s="12" t="str">
        <f>A14</f>
        <v>C.T.</v>
      </c>
      <c r="B37" t="str">
        <f>B14</f>
        <v>Collisione</v>
      </c>
      <c r="C37" s="10">
        <f>C14</f>
        <v>0</v>
      </c>
      <c r="D37" s="10">
        <f>D14</f>
        <v>0</v>
      </c>
      <c r="E37" s="10">
        <f>E14</f>
        <v>20000</v>
      </c>
      <c r="G37" s="10">
        <f>G14</f>
        <v>20000</v>
      </c>
      <c r="I37" s="12" t="str">
        <f>A37</f>
        <v>C.T.</v>
      </c>
      <c r="J37" s="8" t="str">
        <f t="shared" si="1"/>
        <v>Collisione</v>
      </c>
      <c r="K37" s="8">
        <f t="shared" si="2"/>
        <v>0</v>
      </c>
      <c r="L37" s="8">
        <f t="shared" si="3"/>
        <v>20000</v>
      </c>
      <c r="N37" s="12" t="str">
        <f>I37</f>
        <v>C.T.</v>
      </c>
      <c r="O37" s="8" t="str">
        <f t="shared" si="4"/>
        <v>Collisione</v>
      </c>
      <c r="P37" s="8">
        <f t="shared" si="5"/>
        <v>0</v>
      </c>
      <c r="Q37" s="8">
        <f t="shared" si="6"/>
        <v>20000</v>
      </c>
    </row>
    <row r="38" spans="1:17" x14ac:dyDescent="0.2">
      <c r="A38" s="82" t="str">
        <f>A6</f>
        <v>Casco parziale</v>
      </c>
      <c r="B38" t="str">
        <f>B13</f>
        <v>Animali / martore</v>
      </c>
      <c r="C38" s="10">
        <f>C13</f>
        <v>0</v>
      </c>
      <c r="D38" s="10">
        <f>D13</f>
        <v>0</v>
      </c>
      <c r="E38" s="10">
        <f>E13</f>
        <v>1000</v>
      </c>
      <c r="G38" s="10">
        <f>G13</f>
        <v>1000</v>
      </c>
      <c r="I38" s="82" t="str">
        <f>A38</f>
        <v>Casco parziale</v>
      </c>
      <c r="J38" s="8" t="str">
        <f t="shared" si="1"/>
        <v>Animali / martore</v>
      </c>
      <c r="K38" s="8">
        <f t="shared" si="2"/>
        <v>0</v>
      </c>
      <c r="L38" s="8">
        <f t="shared" si="3"/>
        <v>1000</v>
      </c>
      <c r="N38" s="82" t="str">
        <f>I38</f>
        <v>Casco parziale</v>
      </c>
      <c r="O38" s="8" t="str">
        <f t="shared" si="4"/>
        <v>Animali / martore</v>
      </c>
      <c r="P38" s="8">
        <f t="shared" si="5"/>
        <v>0</v>
      </c>
      <c r="Q38" s="8">
        <f t="shared" si="6"/>
        <v>1000</v>
      </c>
    </row>
    <row r="39" spans="1:17" x14ac:dyDescent="0.2">
      <c r="A39" s="84"/>
      <c r="B39" t="str">
        <f>B12</f>
        <v>Vandalismo</v>
      </c>
      <c r="C39" s="10">
        <f>C12</f>
        <v>0</v>
      </c>
      <c r="D39" s="10">
        <f>D12</f>
        <v>0</v>
      </c>
      <c r="E39" s="10">
        <f>E12</f>
        <v>20000</v>
      </c>
      <c r="G39" s="10">
        <f>G12</f>
        <v>20000</v>
      </c>
      <c r="I39" s="84"/>
      <c r="J39" s="8" t="str">
        <f t="shared" si="1"/>
        <v>Vandalismo</v>
      </c>
      <c r="K39" s="8">
        <f t="shared" si="2"/>
        <v>0</v>
      </c>
      <c r="L39" s="8">
        <f t="shared" si="3"/>
        <v>20000</v>
      </c>
      <c r="N39" s="84"/>
      <c r="O39" s="8" t="str">
        <f t="shared" si="4"/>
        <v>Vandalismo</v>
      </c>
      <c r="P39" s="8">
        <f t="shared" si="5"/>
        <v>0</v>
      </c>
      <c r="Q39" s="8">
        <f t="shared" si="6"/>
        <v>20000</v>
      </c>
    </row>
    <row r="40" spans="1:17" x14ac:dyDescent="0.2">
      <c r="A40" s="84"/>
      <c r="B40" t="str">
        <f>B11</f>
        <v>Beni trasportati</v>
      </c>
      <c r="C40" s="10">
        <f>C11</f>
        <v>0</v>
      </c>
      <c r="D40" s="10">
        <f>D11</f>
        <v>0</v>
      </c>
      <c r="E40" s="10">
        <f>E11</f>
        <v>10000</v>
      </c>
      <c r="G40" s="10">
        <f>G11</f>
        <v>10000</v>
      </c>
      <c r="I40" s="84"/>
      <c r="J40" s="8" t="str">
        <f t="shared" si="1"/>
        <v>Beni trasportati</v>
      </c>
      <c r="K40" s="8">
        <f t="shared" si="2"/>
        <v>0</v>
      </c>
      <c r="L40" s="8">
        <f t="shared" si="3"/>
        <v>10000</v>
      </c>
      <c r="N40" s="84"/>
      <c r="O40" s="8" t="str">
        <f t="shared" si="4"/>
        <v>Beni trasportati</v>
      </c>
      <c r="P40" s="8">
        <f t="shared" si="5"/>
        <v>0</v>
      </c>
      <c r="Q40" s="8">
        <f t="shared" si="6"/>
        <v>10000</v>
      </c>
    </row>
    <row r="41" spans="1:17" x14ac:dyDescent="0.2">
      <c r="A41" s="84"/>
      <c r="B41" t="str">
        <f>B10</f>
        <v>Furto</v>
      </c>
      <c r="C41" s="10">
        <f>C10</f>
        <v>0</v>
      </c>
      <c r="D41" s="10">
        <f>D10</f>
        <v>0</v>
      </c>
      <c r="E41" s="10">
        <f>E10</f>
        <v>20000</v>
      </c>
      <c r="G41" s="10">
        <f>G10</f>
        <v>20000</v>
      </c>
      <c r="I41" s="84"/>
      <c r="J41" s="8" t="str">
        <f t="shared" si="1"/>
        <v>Furto</v>
      </c>
      <c r="K41" s="8">
        <f t="shared" si="2"/>
        <v>0</v>
      </c>
      <c r="L41" s="8">
        <f t="shared" si="3"/>
        <v>20000</v>
      </c>
      <c r="N41" s="84"/>
      <c r="O41" s="8" t="str">
        <f t="shared" si="4"/>
        <v>Furto</v>
      </c>
      <c r="P41" s="8">
        <f t="shared" si="5"/>
        <v>0</v>
      </c>
      <c r="Q41" s="8">
        <f t="shared" si="6"/>
        <v>20000</v>
      </c>
    </row>
    <row r="42" spans="1:17" x14ac:dyDescent="0.2">
      <c r="A42" s="84"/>
      <c r="B42" t="str">
        <f>B9</f>
        <v>Vetri</v>
      </c>
      <c r="C42" s="10">
        <f>C9</f>
        <v>0</v>
      </c>
      <c r="D42" s="10">
        <f>D9</f>
        <v>0</v>
      </c>
      <c r="E42" s="10">
        <f>E9</f>
        <v>1000</v>
      </c>
      <c r="G42" s="10">
        <f>G9</f>
        <v>1000</v>
      </c>
      <c r="I42" s="84"/>
      <c r="J42" s="8" t="str">
        <f t="shared" si="1"/>
        <v>Vetri</v>
      </c>
      <c r="K42" s="8">
        <f t="shared" si="2"/>
        <v>0</v>
      </c>
      <c r="L42" s="8">
        <f t="shared" si="3"/>
        <v>1000</v>
      </c>
      <c r="N42" s="84"/>
      <c r="O42" s="8" t="str">
        <f t="shared" si="4"/>
        <v>Vetri</v>
      </c>
      <c r="P42" s="8">
        <f t="shared" si="5"/>
        <v>0</v>
      </c>
      <c r="Q42" s="8">
        <f t="shared" si="6"/>
        <v>1000</v>
      </c>
    </row>
    <row r="43" spans="1:17" x14ac:dyDescent="0.2">
      <c r="A43" s="84"/>
      <c r="B43" t="str">
        <f>B8</f>
        <v>Acqua</v>
      </c>
      <c r="C43" s="10">
        <f>C8</f>
        <v>0</v>
      </c>
      <c r="D43" s="10">
        <f>D8</f>
        <v>0</v>
      </c>
      <c r="E43" s="10">
        <f>E8</f>
        <v>2000</v>
      </c>
      <c r="G43" s="10">
        <f>G8</f>
        <v>2000</v>
      </c>
      <c r="I43" s="84"/>
      <c r="J43" s="8" t="str">
        <f t="shared" si="1"/>
        <v>Acqua</v>
      </c>
      <c r="K43" s="8">
        <f t="shared" si="2"/>
        <v>0</v>
      </c>
      <c r="L43" s="8">
        <f t="shared" si="3"/>
        <v>2000</v>
      </c>
      <c r="N43" s="84"/>
      <c r="O43" s="8" t="str">
        <f t="shared" si="4"/>
        <v>Acqua</v>
      </c>
      <c r="P43" s="8">
        <f t="shared" si="5"/>
        <v>0</v>
      </c>
      <c r="Q43" s="8">
        <f t="shared" si="6"/>
        <v>2000</v>
      </c>
    </row>
    <row r="44" spans="1:17" x14ac:dyDescent="0.2">
      <c r="A44" s="84"/>
      <c r="B44" t="str">
        <f>B7</f>
        <v>Grandine</v>
      </c>
      <c r="C44" s="10">
        <f>C7</f>
        <v>0</v>
      </c>
      <c r="D44" s="10">
        <f>D7</f>
        <v>0</v>
      </c>
      <c r="E44" s="10">
        <f>E7</f>
        <v>20000</v>
      </c>
      <c r="G44" s="10">
        <f>G7</f>
        <v>20000</v>
      </c>
      <c r="I44" s="84"/>
      <c r="J44" s="8" t="str">
        <f t="shared" si="1"/>
        <v>Grandine</v>
      </c>
      <c r="K44" s="8">
        <f t="shared" si="2"/>
        <v>0</v>
      </c>
      <c r="L44" s="8">
        <f t="shared" si="3"/>
        <v>20000</v>
      </c>
      <c r="N44" s="84"/>
      <c r="O44" s="8" t="str">
        <f t="shared" si="4"/>
        <v>Grandine</v>
      </c>
      <c r="P44" s="8">
        <f t="shared" si="5"/>
        <v>0</v>
      </c>
      <c r="Q44" s="8">
        <f t="shared" si="6"/>
        <v>20000</v>
      </c>
    </row>
    <row r="45" spans="1:17" x14ac:dyDescent="0.2">
      <c r="A45" s="83"/>
      <c r="B45" t="str">
        <f>B6</f>
        <v>Incendio/Danni natura</v>
      </c>
      <c r="C45" s="10">
        <f>C6</f>
        <v>0</v>
      </c>
      <c r="D45" s="10">
        <f>D6</f>
        <v>0</v>
      </c>
      <c r="E45" s="10">
        <f>E6</f>
        <v>20000</v>
      </c>
      <c r="G45" s="10">
        <f>G6</f>
        <v>20000</v>
      </c>
      <c r="I45" s="83"/>
      <c r="J45" s="8" t="str">
        <f t="shared" si="1"/>
        <v>Incendio/Danni natura</v>
      </c>
      <c r="K45" s="8">
        <f t="shared" si="2"/>
        <v>0</v>
      </c>
      <c r="L45" s="8">
        <f t="shared" si="3"/>
        <v>20000</v>
      </c>
      <c r="N45" s="83"/>
      <c r="O45" s="8" t="str">
        <f t="shared" si="4"/>
        <v>Incendio/Danni natura</v>
      </c>
      <c r="P45" s="8">
        <f t="shared" si="5"/>
        <v>0</v>
      </c>
      <c r="Q45" s="8">
        <f t="shared" si="6"/>
        <v>20000</v>
      </c>
    </row>
    <row r="46" spans="1:17" x14ac:dyDescent="0.2">
      <c r="A46" s="82" t="str">
        <f>A4</f>
        <v>RC</v>
      </c>
      <c r="B46" t="str">
        <f>B5</f>
        <v>Colpa grave</v>
      </c>
      <c r="C46" s="10">
        <f>C5</f>
        <v>0</v>
      </c>
      <c r="D46" s="10">
        <f>D5</f>
        <v>0</v>
      </c>
      <c r="E46" s="10">
        <f>E5</f>
        <v>5000000</v>
      </c>
      <c r="G46" s="10">
        <f>G5</f>
        <v>5000000</v>
      </c>
      <c r="I46" s="82" t="str">
        <f>A46</f>
        <v>RC</v>
      </c>
      <c r="J46" s="8" t="str">
        <f t="shared" si="1"/>
        <v>Colpa grave</v>
      </c>
      <c r="K46" s="8">
        <f t="shared" si="2"/>
        <v>0</v>
      </c>
      <c r="L46" s="8">
        <f t="shared" si="3"/>
        <v>5000000</v>
      </c>
      <c r="N46" s="82" t="str">
        <f>I46</f>
        <v>RC</v>
      </c>
      <c r="O46" s="8" t="str">
        <f t="shared" si="4"/>
        <v>Colpa grave</v>
      </c>
      <c r="P46" s="8">
        <f t="shared" si="5"/>
        <v>0</v>
      </c>
      <c r="Q46" s="8">
        <f t="shared" si="6"/>
        <v>5000000</v>
      </c>
    </row>
    <row r="47" spans="1:17" x14ac:dyDescent="0.2">
      <c r="A47" s="83"/>
      <c r="B47" t="str">
        <f>B4</f>
        <v>RC</v>
      </c>
      <c r="C47" s="10">
        <f>C4</f>
        <v>0</v>
      </c>
      <c r="D47" s="10">
        <f>D4</f>
        <v>0</v>
      </c>
      <c r="E47" s="10">
        <f>E4</f>
        <v>5000000</v>
      </c>
      <c r="G47" s="10">
        <f>G4</f>
        <v>5000000</v>
      </c>
      <c r="I47" s="83"/>
      <c r="J47" s="8" t="str">
        <f t="shared" si="1"/>
        <v>RC</v>
      </c>
      <c r="K47" s="8">
        <f t="shared" si="2"/>
        <v>0</v>
      </c>
      <c r="L47" s="8">
        <f t="shared" si="3"/>
        <v>5000000</v>
      </c>
      <c r="N47" s="83"/>
      <c r="O47" s="8" t="str">
        <f t="shared" si="4"/>
        <v>RC</v>
      </c>
      <c r="P47" s="8">
        <f t="shared" si="5"/>
        <v>0</v>
      </c>
      <c r="Q47" s="8">
        <f t="shared" si="6"/>
        <v>5000000</v>
      </c>
    </row>
    <row r="48" spans="1:17" x14ac:dyDescent="0.2">
      <c r="A48" s="13"/>
      <c r="B48" s="18"/>
      <c r="C48" s="18"/>
      <c r="D48" s="18"/>
      <c r="E48" s="17"/>
      <c r="F48" s="17"/>
      <c r="G48" s="17"/>
      <c r="H48" s="17"/>
      <c r="I48" s="17"/>
      <c r="J48" s="17"/>
      <c r="K48" s="17"/>
    </row>
    <row r="49" spans="1:11" x14ac:dyDescent="0.2">
      <c r="A49" s="14"/>
      <c r="B49" s="18"/>
      <c r="C49" s="18"/>
      <c r="D49" s="18"/>
      <c r="E49" s="17"/>
      <c r="F49" s="17"/>
      <c r="G49" s="17"/>
      <c r="H49" s="17"/>
      <c r="I49" s="17"/>
      <c r="J49" s="17"/>
      <c r="K49" s="17"/>
    </row>
    <row r="50" spans="1:11" x14ac:dyDescent="0.2">
      <c r="A50" s="14"/>
      <c r="B50" s="18"/>
      <c r="C50" s="18"/>
      <c r="D50" s="18"/>
      <c r="E50" s="17"/>
      <c r="F50" s="17"/>
      <c r="G50" s="17"/>
      <c r="H50" s="17"/>
      <c r="I50" s="17"/>
      <c r="J50" s="17"/>
      <c r="K50" s="17"/>
    </row>
    <row r="51" spans="1:11" x14ac:dyDescent="0.2">
      <c r="A51" s="14"/>
      <c r="B51" s="18"/>
      <c r="C51" s="18"/>
      <c r="D51" s="18"/>
      <c r="E51" s="17"/>
      <c r="F51" s="17"/>
      <c r="G51" s="17"/>
      <c r="H51" s="17"/>
      <c r="I51" s="17"/>
      <c r="J51" s="17"/>
      <c r="K51" s="17"/>
    </row>
    <row r="52" spans="1:11" x14ac:dyDescent="0.2">
      <c r="A52" s="14" t="s">
        <v>21</v>
      </c>
      <c r="B52" s="19">
        <v>44926</v>
      </c>
      <c r="C52" s="18"/>
      <c r="D52" s="18"/>
      <c r="E52" s="17"/>
      <c r="F52" s="17"/>
      <c r="G52" s="17"/>
      <c r="H52" s="17"/>
      <c r="I52" s="17"/>
      <c r="J52" s="17"/>
      <c r="K52" s="17"/>
    </row>
    <row r="53" spans="1:11" x14ac:dyDescent="0.2">
      <c r="A53" s="14" t="s">
        <v>22</v>
      </c>
      <c r="B53" s="19">
        <f ca="1">TODAY()</f>
        <v>44653</v>
      </c>
      <c r="C53" s="18"/>
      <c r="D53" s="18"/>
      <c r="E53" s="17"/>
      <c r="F53" s="17"/>
      <c r="G53" s="17"/>
      <c r="H53" s="17"/>
      <c r="I53" s="17"/>
      <c r="J53" s="17"/>
      <c r="K53" s="17"/>
    </row>
    <row r="54" spans="1:11" x14ac:dyDescent="0.2">
      <c r="A54" s="14" t="s">
        <v>23</v>
      </c>
      <c r="B54" s="18" t="s">
        <v>24</v>
      </c>
      <c r="C54" s="18"/>
      <c r="D54" s="18"/>
      <c r="E54" s="17"/>
      <c r="F54" s="17"/>
      <c r="G54" s="17"/>
      <c r="H54" s="17"/>
      <c r="I54" s="17"/>
      <c r="J54" s="17"/>
      <c r="K54" s="17"/>
    </row>
    <row r="55" spans="1:11" x14ac:dyDescent="0.2">
      <c r="A55" s="14" t="s">
        <v>25</v>
      </c>
      <c r="B55" s="18">
        <f ca="1">IF(B52&gt;B53,1,"L'utilizzo di Questo foglio di lavoro non è autorizzato da mysbc")</f>
        <v>1</v>
      </c>
      <c r="C55" s="18"/>
      <c r="D55" s="18"/>
      <c r="E55" s="17"/>
      <c r="F55" s="17"/>
      <c r="G55" s="17"/>
      <c r="H55" s="17"/>
      <c r="I55" s="17"/>
      <c r="J55" s="17"/>
      <c r="K55" s="17"/>
    </row>
    <row r="56" spans="1:11" x14ac:dyDescent="0.2">
      <c r="A56" s="14"/>
      <c r="B56" s="18"/>
      <c r="C56" s="18"/>
      <c r="D56" s="18"/>
      <c r="E56" s="17"/>
      <c r="F56" s="17"/>
      <c r="G56" s="17"/>
      <c r="H56" s="17"/>
      <c r="I56" s="17"/>
      <c r="J56" s="17"/>
      <c r="K56" s="17"/>
    </row>
    <row r="57" spans="1:11" x14ac:dyDescent="0.2">
      <c r="A57" s="14"/>
      <c r="B57" s="18"/>
      <c r="C57" s="18"/>
      <c r="D57" s="18"/>
      <c r="E57" s="17"/>
      <c r="F57" s="17"/>
      <c r="G57" s="17"/>
      <c r="H57" s="17"/>
      <c r="I57" s="17"/>
      <c r="J57" s="17"/>
      <c r="K57" s="17"/>
    </row>
    <row r="58" spans="1:11" x14ac:dyDescent="0.2">
      <c r="A58" s="14"/>
      <c r="B58" s="18"/>
      <c r="C58" s="18"/>
      <c r="D58" s="18"/>
      <c r="E58" s="17"/>
      <c r="F58" s="17"/>
      <c r="G58" s="17"/>
      <c r="H58" s="17"/>
      <c r="I58" s="17"/>
      <c r="J58" s="17"/>
      <c r="K58" s="17"/>
    </row>
    <row r="59" spans="1:11" x14ac:dyDescent="0.2">
      <c r="A59" s="13"/>
      <c r="B59" s="18"/>
      <c r="C59" s="18"/>
      <c r="D59" s="18"/>
      <c r="E59" s="17"/>
      <c r="F59" s="17"/>
      <c r="G59" s="17"/>
      <c r="H59" s="17"/>
      <c r="I59" s="17"/>
      <c r="J59" s="17"/>
      <c r="K59" s="17"/>
    </row>
    <row r="60" spans="1:11" x14ac:dyDescent="0.2">
      <c r="A60" s="13"/>
      <c r="B60" s="18"/>
      <c r="C60" s="18"/>
      <c r="D60" s="18"/>
      <c r="E60" s="17"/>
      <c r="F60" s="17"/>
      <c r="G60" s="17"/>
      <c r="H60" s="17"/>
      <c r="I60" s="17"/>
      <c r="J60" s="17"/>
      <c r="K60" s="17"/>
    </row>
    <row r="61" spans="1:11" x14ac:dyDescent="0.2">
      <c r="A61" s="13"/>
      <c r="B61" s="18"/>
      <c r="C61" s="18"/>
      <c r="D61" s="18"/>
      <c r="E61" s="17"/>
      <c r="F61" s="17"/>
      <c r="G61" s="17"/>
      <c r="H61" s="17"/>
      <c r="I61" s="17"/>
      <c r="J61" s="17"/>
      <c r="K61" s="17"/>
    </row>
    <row r="62" spans="1:11" x14ac:dyDescent="0.2">
      <c r="A62" s="13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x14ac:dyDescent="0.2">
      <c r="A63" s="13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x14ac:dyDescent="0.2">
      <c r="A64" s="13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x14ac:dyDescent="0.2">
      <c r="A65" s="13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x14ac:dyDescent="0.2">
      <c r="A66" s="13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x14ac:dyDescent="0.2">
      <c r="A67" s="15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x14ac:dyDescent="0.2">
      <c r="A68" s="15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x14ac:dyDescent="0.2">
      <c r="A69" s="15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x14ac:dyDescent="0.2">
      <c r="A70" s="15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x14ac:dyDescent="0.2">
      <c r="A71" s="15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x14ac:dyDescent="0.2">
      <c r="A72" s="15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</sheetData>
  <mergeCells count="14">
    <mergeCell ref="I46:I47"/>
    <mergeCell ref="N28:N36"/>
    <mergeCell ref="N38:N45"/>
    <mergeCell ref="N46:N47"/>
    <mergeCell ref="A4:A5"/>
    <mergeCell ref="A6:A13"/>
    <mergeCell ref="A15:A23"/>
    <mergeCell ref="A28:A36"/>
    <mergeCell ref="A38:A45"/>
    <mergeCell ref="A46:A47"/>
    <mergeCell ref="I28:I36"/>
    <mergeCell ref="I38:I45"/>
    <mergeCell ref="I26:L26"/>
    <mergeCell ref="N26:Q26"/>
  </mergeCells>
  <pageMargins left="0.78749999999999998" right="0.78749999999999998" top="1.0527777777777778" bottom="0.78749999999999998" header="0.78749999999999998" footer="0.51180555555555551"/>
  <pageSetup paperSize="9" firstPageNumber="0" orientation="landscape" horizontalDpi="300" verticalDpi="300" r:id="rId1"/>
  <headerFooter alignWithMargins="0">
    <oddHeader>&amp;C&amp;"Times New Roman,Normale"&amp;12&amp;A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4:D64"/>
  <sheetViews>
    <sheetView topLeftCell="A28" workbookViewId="0">
      <selection activeCell="I49" sqref="I49"/>
    </sheetView>
  </sheetViews>
  <sheetFormatPr defaultRowHeight="12.75" x14ac:dyDescent="0.2"/>
  <cols>
    <col min="1" max="1" width="9.140625" customWidth="1"/>
  </cols>
  <sheetData>
    <row r="44" spans="1:4" x14ac:dyDescent="0.2">
      <c r="A44" s="89"/>
      <c r="B44" s="89"/>
      <c r="C44" s="89"/>
      <c r="D44" s="16"/>
    </row>
    <row r="45" spans="1:4" x14ac:dyDescent="0.2">
      <c r="A45" s="89"/>
      <c r="B45" s="89"/>
      <c r="C45" s="89"/>
    </row>
    <row r="46" spans="1:4" x14ac:dyDescent="0.2">
      <c r="A46" s="89"/>
      <c r="B46" s="89"/>
      <c r="C46" s="89"/>
    </row>
    <row r="47" spans="1:4" x14ac:dyDescent="0.2">
      <c r="A47" s="89"/>
      <c r="B47" s="89"/>
      <c r="C47" s="89"/>
    </row>
    <row r="48" spans="1:4" x14ac:dyDescent="0.2">
      <c r="A48" s="89"/>
      <c r="B48" s="89"/>
      <c r="C48" s="89"/>
    </row>
    <row r="49" spans="1:3" x14ac:dyDescent="0.2">
      <c r="A49" s="89"/>
      <c r="B49" s="89"/>
      <c r="C49" s="89"/>
    </row>
    <row r="50" spans="1:3" x14ac:dyDescent="0.2">
      <c r="A50" s="89"/>
      <c r="B50" s="89"/>
      <c r="C50" s="89"/>
    </row>
    <row r="51" spans="1:3" x14ac:dyDescent="0.2">
      <c r="A51" s="89"/>
      <c r="B51" s="89"/>
      <c r="C51" s="89"/>
    </row>
    <row r="52" spans="1:3" x14ac:dyDescent="0.2">
      <c r="A52" s="89"/>
      <c r="B52" s="89"/>
      <c r="C52" s="89"/>
    </row>
    <row r="53" spans="1:3" x14ac:dyDescent="0.2">
      <c r="A53" s="89"/>
      <c r="B53" s="89"/>
      <c r="C53" s="89"/>
    </row>
    <row r="54" spans="1:3" x14ac:dyDescent="0.2">
      <c r="A54" s="89"/>
      <c r="B54" s="89"/>
      <c r="C54" s="89"/>
    </row>
    <row r="55" spans="1:3" x14ac:dyDescent="0.2">
      <c r="A55" s="89"/>
      <c r="B55" s="89"/>
      <c r="C55" s="89"/>
    </row>
    <row r="56" spans="1:3" x14ac:dyDescent="0.2">
      <c r="A56" s="89"/>
      <c r="B56" s="89"/>
      <c r="C56" s="89"/>
    </row>
    <row r="57" spans="1:3" x14ac:dyDescent="0.2">
      <c r="A57" s="89"/>
      <c r="B57" s="89"/>
      <c r="C57" s="89"/>
    </row>
    <row r="58" spans="1:3" x14ac:dyDescent="0.2">
      <c r="A58" s="89"/>
      <c r="B58" s="89"/>
      <c r="C58" s="89"/>
    </row>
    <row r="59" spans="1:3" x14ac:dyDescent="0.2">
      <c r="A59" s="89"/>
      <c r="B59" s="89"/>
      <c r="C59" s="89"/>
    </row>
    <row r="60" spans="1:3" x14ac:dyDescent="0.2">
      <c r="A60" s="89"/>
      <c r="B60" s="89"/>
      <c r="C60" s="89"/>
    </row>
    <row r="61" spans="1:3" x14ac:dyDescent="0.2">
      <c r="A61" s="89"/>
      <c r="B61" s="89"/>
      <c r="C61" s="89"/>
    </row>
    <row r="62" spans="1:3" x14ac:dyDescent="0.2">
      <c r="A62" s="89"/>
      <c r="B62" s="89"/>
      <c r="C62" s="89"/>
    </row>
    <row r="63" spans="1:3" x14ac:dyDescent="0.2">
      <c r="A63" s="89"/>
      <c r="B63" s="89"/>
      <c r="C63" s="89"/>
    </row>
    <row r="64" spans="1:3" x14ac:dyDescent="0.2">
      <c r="A64" s="89"/>
      <c r="B64" s="89"/>
      <c r="C64" s="89"/>
    </row>
  </sheetData>
  <mergeCells count="21">
    <mergeCell ref="A62:C62"/>
    <mergeCell ref="A63:C63"/>
    <mergeCell ref="A64:C64"/>
    <mergeCell ref="A56:C56"/>
    <mergeCell ref="A57:C57"/>
    <mergeCell ref="A58:C58"/>
    <mergeCell ref="A59:C59"/>
    <mergeCell ref="A60:C60"/>
    <mergeCell ref="A61:C61"/>
    <mergeCell ref="A55:C55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INSERIMENTO DATI</vt:lpstr>
      <vt:lpstr>VALUAZIONE DEI RISCHI</vt:lpstr>
      <vt:lpstr>Dati per grafico</vt:lpstr>
      <vt:lpstr>NUOVO 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mysbc07</dc:creator>
  <cp:lastModifiedBy>gino baratella</cp:lastModifiedBy>
  <cp:lastPrinted>2021-10-31T20:14:04Z</cp:lastPrinted>
  <dcterms:created xsi:type="dcterms:W3CDTF">2021-10-31T18:30:14Z</dcterms:created>
  <dcterms:modified xsi:type="dcterms:W3CDTF">2022-04-02T16:08:53Z</dcterms:modified>
</cp:coreProperties>
</file>